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80" yWindow="65521" windowWidth="8625" windowHeight="10815" activeTab="0"/>
  </bookViews>
  <sheets>
    <sheet name="Sertés" sheetId="1" r:id="rId1"/>
    <sheet name="levonások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DATABASE" localSheetId="1">'[2]Liste par Grpt'!#REF!</definedName>
    <definedName name="alpha" localSheetId="1">'[4]GROUPNE'!$E$26</definedName>
    <definedName name="alpha">#REF!</definedName>
    <definedName name="asev" localSheetId="1">'[3]GROUPGT_tot'!$E$7</definedName>
    <definedName name="asev">#REF!</definedName>
    <definedName name="asev1" localSheetId="1">'[3]GROUPGT_tot'!$B$7</definedName>
    <definedName name="asev1">#REF!</definedName>
    <definedName name="asev2" localSheetId="1">'[3]GROUPGT_tot'!$C$7</definedName>
    <definedName name="asev2">#REF!</definedName>
    <definedName name="b">#REF!</definedName>
    <definedName name="corep" localSheetId="1">'[4]GROUPNE'!$E$19</definedName>
    <definedName name="corep">#REF!</definedName>
    <definedName name="croit" localSheetId="1">'[4]GROUPNE'!$E$29</definedName>
    <definedName name="croit">#REF!</definedName>
    <definedName name="dalpha" localSheetId="1">'[4]GROUPNE'!$D$26</definedName>
    <definedName name="dalpha">#REF!</definedName>
    <definedName name="dasev" localSheetId="1">'[3]GROUPGT_tot'!$D$7</definedName>
    <definedName name="dasev">#REF!</definedName>
    <definedName name="dcorep" localSheetId="1">'[4]GROUPNE'!$D$19</definedName>
    <definedName name="dcorep">#REF!</definedName>
    <definedName name="dcroit" localSheetId="1">'[4]GROUPNE'!$D$29</definedName>
    <definedName name="dcroit">#REF!</definedName>
    <definedName name="dduree" localSheetId="1">'[4]GROUPEN'!$D$18</definedName>
    <definedName name="dduree">#REF!</definedName>
    <definedName name="dic" localSheetId="1">'[4]GROUPNE'!$D$17</definedName>
    <definedName name="dic">#REF!</definedName>
    <definedName name="dissf" localSheetId="1">'[3]GROUPGT_tot'!$D$8</definedName>
    <definedName name="dissf">#REF!</definedName>
    <definedName name="dmarge" localSheetId="1">'[4]GROUPNE'!$D$28</definedName>
    <definedName name="dmarge">#REF!</definedName>
    <definedName name="dmargeplace" localSheetId="1">'[4]GROUPEN'!$D$20</definedName>
    <definedName name="dmargeplace">#REF!</definedName>
    <definedName name="dmargeporc" localSheetId="1">'[4]GROUPEN'!$D$21</definedName>
    <definedName name="dmargeporc">#REF!</definedName>
    <definedName name="dnes" localSheetId="1">'[3]GROUPGT_tot'!$D$5</definedName>
    <definedName name="dnes">#REF!</definedName>
    <definedName name="dnesv" localSheetId="1">'[3]GROUPGT_viv'!$D$5</definedName>
    <definedName name="dnesv">#REF!</definedName>
    <definedName name="dpalrep" localSheetId="1">'[4]GROUPNE'!$D$20</definedName>
    <definedName name="dpalrep">#REF!</definedName>
    <definedName name="dpentr" localSheetId="1">'[4]GROUPEN'!$D$11</definedName>
    <definedName name="dpentr">#REF!</definedName>
    <definedName name="dprod" localSheetId="1">'[3]GROUPGT_tot'!$D$10</definedName>
    <definedName name="dprod">#REF!</definedName>
    <definedName name="dpsev" localSheetId="1">'[4]GROUPNE'!$D$18</definedName>
    <definedName name="dpsev">#REF!</definedName>
    <definedName name="dpsort" localSheetId="1">'[4]GROUPNE'!$D$22</definedName>
    <definedName name="dpsort">#REF!</definedName>
    <definedName name="dpxal" localSheetId="1">'[4]GROUPNE'!$D$25</definedName>
    <definedName name="dpxal">#REF!</definedName>
    <definedName name="dpxplt" localSheetId="1">'[4]GROUPEN'!$D$14</definedName>
    <definedName name="dpxplt">#REF!</definedName>
    <definedName name="dpxpor" localSheetId="1">'[4]GROUPNE'!$D$24</definedName>
    <definedName name="dpxpor">#REF!</definedName>
    <definedName name="drenou" localSheetId="1">'[4]GROUPNE'!$D$21</definedName>
    <definedName name="drenou">#REF!</definedName>
    <definedName name="dresidu" localSheetId="1">'[3]GROUPGT_tot'!$D$9</definedName>
    <definedName name="dresidu">#REF!</definedName>
    <definedName name="dsurvie" localSheetId="1">'[4]GROUPNE'!$D$30</definedName>
    <definedName name="dsurvie">#REF!</definedName>
    <definedName name="dtx" localSheetId="1">'[3]GROUPGT_tot'!$D$6</definedName>
    <definedName name="dtx">#REF!</definedName>
    <definedName name="duree" localSheetId="1">'[4]GROUPEN'!$E$18</definedName>
    <definedName name="duree">#REF!</definedName>
    <definedName name="duree1" localSheetId="1">'[4]GROUPEN'!$B$18</definedName>
    <definedName name="duree1">#REF!</definedName>
    <definedName name="duree2" localSheetId="1">'[4]GROUPEN'!$C$18</definedName>
    <definedName name="duree2">#REF!</definedName>
    <definedName name="dvs" localSheetId="1">'[4]GROUPEN'!$D$19</definedName>
    <definedName name="dvs">#REF!</definedName>
    <definedName name="ic" localSheetId="1">'[4]GROUPNE'!$E$17</definedName>
    <definedName name="ic">#REF!</definedName>
    <definedName name="issf" localSheetId="1">'[3]GROUPGT_tot'!$E$8</definedName>
    <definedName name="issf">#REF!</definedName>
    <definedName name="issf1" localSheetId="1">'[3]GROUPGT_tot'!$B$8</definedName>
    <definedName name="issf1">#REF!</definedName>
    <definedName name="issf2" localSheetId="1">'[3]GROUPGT_tot'!$C$8</definedName>
    <definedName name="issf2">#REF!</definedName>
    <definedName name="marge" localSheetId="1">'[4]GROUPNE'!$E$28</definedName>
    <definedName name="marge">#REF!</definedName>
    <definedName name="margeplace" localSheetId="1">'[4]GROUPEN'!$E$20</definedName>
    <definedName name="margeplace">#REF!</definedName>
    <definedName name="margeporc" localSheetId="1">'[4]GROUPEN'!$E$21</definedName>
    <definedName name="margeporc">#REF!</definedName>
    <definedName name="MValsBS" localSheetId="1">#REF!</definedName>
    <definedName name="MValsBS">'[1]Great Britain'!#REF!</definedName>
    <definedName name="MValsPBP" localSheetId="1">#REF!</definedName>
    <definedName name="MValsPBP">'[1]Great Britain'!#REF!</definedName>
    <definedName name="National2" localSheetId="1">#REF!</definedName>
    <definedName name="National2">'[1]Great Britain'!$A$119:$R$164</definedName>
    <definedName name="nes" localSheetId="1">'[3]GROUPGT_tot'!$E$5</definedName>
    <definedName name="nes">#REF!</definedName>
    <definedName name="nuts_excel_table2003_ord" localSheetId="1">#REF!</definedName>
    <definedName name="nuts_excel_table2003_ord">'[1]Great Britain'!$A$6:$EM$7052</definedName>
    <definedName name="_xlnm.Print_Area" localSheetId="0">'Sertés'!$A$9:$I$103</definedName>
    <definedName name="palrep" localSheetId="1">'[4]GROUPNE'!$E$20</definedName>
    <definedName name="palrep">#REF!</definedName>
    <definedName name="pentr" localSheetId="1">'[4]GROUPEN'!$E$11</definedName>
    <definedName name="pentr">#REF!</definedName>
    <definedName name="PIG_MEAT_BALANCE_SHEET" localSheetId="1">#REF!</definedName>
    <definedName name="PIG_MEAT_BALANCE_SHEET">'[1]Great Britain'!#REF!</definedName>
    <definedName name="PigKill" localSheetId="1">#REF!</definedName>
    <definedName name="PigKill">'[1]Great Britain'!$A$180:$S$222</definedName>
    <definedName name="prod" localSheetId="1">'[3]GROUPGT_tot'!$E$10</definedName>
    <definedName name="prod">#REF!</definedName>
    <definedName name="ProductMonth" localSheetId="1">#REF!</definedName>
    <definedName name="ProductMonth">'[1]Great Britain'!$A$163:$P$215</definedName>
    <definedName name="psev" localSheetId="1">'[4]GROUPNE'!$E$18</definedName>
    <definedName name="psev">#REF!</definedName>
    <definedName name="psort" localSheetId="1">'[4]GROUPNE'!$E$22</definedName>
    <definedName name="psort">#REF!</definedName>
    <definedName name="pxal" localSheetId="1">'[4]GROUPNE'!$E$25</definedName>
    <definedName name="pxal">#REF!</definedName>
    <definedName name="pxplt" localSheetId="1">'[4]GROUPEN'!$E$14</definedName>
    <definedName name="pxplt">#REF!</definedName>
    <definedName name="pxpor" localSheetId="1">'[4]GROUPNE'!$E$24</definedName>
    <definedName name="pxpor">#REF!</definedName>
    <definedName name="renou" localSheetId="1">'[4]GROUPNE'!$E$21</definedName>
    <definedName name="renou">#REF!</definedName>
    <definedName name="residu" localSheetId="1">'[3]GROUPGT_tot'!$E$9</definedName>
    <definedName name="residu">#REF!</definedName>
    <definedName name="survie" localSheetId="1">'[4]GROUPNE'!$E$30</definedName>
    <definedName name="survie">#REF!</definedName>
    <definedName name="Table" localSheetId="1">#REF!</definedName>
    <definedName name="Table">'[1]Great Britain'!$A$3:$S$61</definedName>
    <definedName name="tx" localSheetId="1">'[3]GROUPGT_tot'!$E$6</definedName>
    <definedName name="tx">#REF!</definedName>
    <definedName name="vs" localSheetId="1">'[4]GROUPEN'!$E$19</definedName>
    <definedName name="vs">#REF!</definedName>
    <definedName name="vs1" localSheetId="1">'[4]GROUPEN'!$B$19</definedName>
    <definedName name="vs1">#REF!</definedName>
    <definedName name="vs2" localSheetId="1">'[4]GROUPEN'!$C$19</definedName>
    <definedName name="vs2">#REF!</definedName>
    <definedName name="WeekNat2" localSheetId="1">#REF!</definedName>
    <definedName name="WeekNat2">'[1]Great Britain'!$A$341:$R$395</definedName>
    <definedName name="XCalcsPO" localSheetId="1">#REF!</definedName>
    <definedName name="XCalcsPO">'[1]Great Britain'!#REF!</definedName>
    <definedName name="XValsBS" localSheetId="1">#REF!</definedName>
    <definedName name="XValsBS">'[1]Great Britain'!#REF!</definedName>
    <definedName name="XValsCSP" localSheetId="1">#REF!</definedName>
    <definedName name="XValsCSP">'[1]Great Britain'!$CB$54:$CQ$106</definedName>
    <definedName name="XValsPP" localSheetId="1">#REF!</definedName>
    <definedName name="XValsPP">'[1]Great Britain'!#REF!</definedName>
  </definedNames>
  <calcPr fullCalcOnLoad="1"/>
</workbook>
</file>

<file path=xl/sharedStrings.xml><?xml version="1.0" encoding="utf-8"?>
<sst xmlns="http://schemas.openxmlformats.org/spreadsheetml/2006/main" count="150" uniqueCount="139">
  <si>
    <t>Sow ration Ave Energy Content (MJ ME/kg)</t>
  </si>
  <si>
    <t>Weaner/Rearer ration Ave Energy Content (MJ ME/kg)</t>
  </si>
  <si>
    <t>Finisher ration Ave Energy Content (MJ ME/kg)</t>
  </si>
  <si>
    <t/>
  </si>
  <si>
    <t>Comments</t>
  </si>
  <si>
    <t>Választott/malac/év/koca</t>
  </si>
  <si>
    <t>Számítása</t>
  </si>
  <si>
    <t>Hatékonysági mutató</t>
  </si>
  <si>
    <t>élveszületett malac/alom*(100-választás előtti elhullás)*alom/koca/év</t>
  </si>
  <si>
    <t>Értékesített sertés/koca/év</t>
  </si>
  <si>
    <t>választott malac/koca/év*(100-malacnevelési elhullás)*(100-hízlalási elhullás)</t>
  </si>
  <si>
    <t>Alom/koca/év</t>
  </si>
  <si>
    <t>Alapja</t>
  </si>
  <si>
    <t>átlagos kocaállomány</t>
  </si>
  <si>
    <t>Koca elhullás</t>
  </si>
  <si>
    <t>Választás előtti malac elhullás %</t>
  </si>
  <si>
    <t xml:space="preserve">a rendszerbe belépő malacok száma alapján </t>
  </si>
  <si>
    <t>Malacnevelés alatti elhullás %</t>
  </si>
  <si>
    <t>hízlalás altti elhullás %</t>
  </si>
  <si>
    <t xml:space="preserve">a rendszerbe belépő malacok száma alapján. </t>
  </si>
  <si>
    <t>Csak a telepi elhullás vehető számításba, a vágóhídra történő szállítás alatti elhullást figyelmen kívül kell hagyni.</t>
  </si>
  <si>
    <t>Kocapótlási ráta</t>
  </si>
  <si>
    <t>Elhullott+kivágársa került koca</t>
  </si>
  <si>
    <t>Ráhízlalt testtömeg születéstől a malacnevelésig (kg)</t>
  </si>
  <si>
    <t>Választási idő (nap)</t>
  </si>
  <si>
    <t>Ráhízlalt testtömeg malacneveléstől a hízlalásig (kg)</t>
  </si>
  <si>
    <t>15. és 17. sor</t>
  </si>
  <si>
    <t>Takarmányfelhasználás a malacnevelés alatt</t>
  </si>
  <si>
    <t>Malacnevelőben eltöltött átlagos napok száma</t>
  </si>
  <si>
    <t>a rendszerből kikerülő malacok száma</t>
  </si>
  <si>
    <t>Üres malacnevelő egység/ciklus</t>
  </si>
  <si>
    <t>Malac/férőhely/év (malacnevelési fázis)</t>
  </si>
  <si>
    <t>Napi testtömeggyarapodás a hizlalási fázisban (gramm/nap)</t>
  </si>
  <si>
    <t>lásd 17. sor</t>
  </si>
  <si>
    <t>Takarmányfelhasználás a hízlalási fázisban (kg)</t>
  </si>
  <si>
    <t>A hízlalási fázisban eltöltött napok átlagos száma</t>
  </si>
  <si>
    <t>Hízósertés számak/férőhely (hízlalási fázis)</t>
  </si>
  <si>
    <t>Vágósúly (élőtesttömeg)</t>
  </si>
  <si>
    <t>Átlagos hasított súly (hideg)</t>
  </si>
  <si>
    <t>Korrekciós tényező (meleg, hideg)</t>
  </si>
  <si>
    <t>Átlagos hasított súly (meleg)</t>
  </si>
  <si>
    <t>Hasított súly Meleg (M) vagy hideg (H)?</t>
  </si>
  <si>
    <t>Húskihozatali mutató (hideg hasított súly)</t>
  </si>
  <si>
    <t>Húskihozatali mutató (meleg súly)</t>
  </si>
  <si>
    <t>Hasított súly termelés/koca/év (kg)</t>
  </si>
  <si>
    <t>Színhústermelés/koca/év (kg)</t>
  </si>
  <si>
    <t>Átlagos színhúskihozatal (%)</t>
  </si>
  <si>
    <t>Termelési tényezők</t>
  </si>
  <si>
    <t>Kocatáp (kg)/koca/év</t>
  </si>
  <si>
    <t>Munkaidő felhasználás, koca/óra/év</t>
  </si>
  <si>
    <t>Munkaidő felhasználás, hízósertés/óra/év</t>
  </si>
  <si>
    <t>Munakerő költség/óra</t>
  </si>
  <si>
    <t>Állatorvosi költség, koca/év</t>
  </si>
  <si>
    <t>Állatorvosi és gyógyszer költség, hízó/év</t>
  </si>
  <si>
    <t>takarmányba kevert gyógyszer nélkül</t>
  </si>
  <si>
    <t>piaci ár</t>
  </si>
  <si>
    <t>teljes költség</t>
  </si>
  <si>
    <t>nettó költség a támogatás levonását követően</t>
  </si>
  <si>
    <t>energia költség, koca/év</t>
  </si>
  <si>
    <t>energia költség, hízó/év (nevelés/hízlalás)</t>
  </si>
  <si>
    <t>emse malac/koca beszerzési ára</t>
  </si>
  <si>
    <t>selejt koca értékesítési ára</t>
  </si>
  <si>
    <t>nettó tenyésztési költség/koca</t>
  </si>
  <si>
    <t>Összes költésg, koca/év</t>
  </si>
  <si>
    <t>(emse malac/koca beszerzési ára-selejt koca értékesítési ára)*kocapótlási ráta</t>
  </si>
  <si>
    <t>Forgótőke kamat</t>
  </si>
  <si>
    <t>Jelzáloghitel kamat</t>
  </si>
  <si>
    <t>Egy évnél rövidebb futamidejú forgótőke hitel átlagos kamatlába. Kamattámogatás levonását követően. Amennyiben átlagos nemzeti kamatlábat nem lehet meghatározni, úgy átlagos jelzáloghitel kamatláb+1%</t>
  </si>
  <si>
    <t xml:space="preserve">Átlagos jelzálog hitel kamatláb, 5 éves periódusra (a hitelfelvétel évét leszámítva) </t>
  </si>
  <si>
    <t>Berendezések amortizációs ideje. Év</t>
  </si>
  <si>
    <t>Épületek amortizációs ideje. Év</t>
  </si>
  <si>
    <t>Az amortizációs időszak hossza nem feltételenül egyezik meg a műszaki berendezések használati idejével. Az átalgos időszak 10 év</t>
  </si>
  <si>
    <t>Az amortizációs időszak hossza nem feltételenül egyezik meg az épületek használati idejével. Az átalgos időszak 20 év</t>
  </si>
  <si>
    <t>Épületköltség/koca</t>
  </si>
  <si>
    <t>nettó költség támogatások nélkül</t>
  </si>
  <si>
    <t>Épületköltség/hízó férőhely</t>
  </si>
  <si>
    <t>Épület költség/malac férőhely</t>
  </si>
  <si>
    <t>Épület és berendezések  amortizációs költsége/koca férőhely</t>
  </si>
  <si>
    <t>Épület és berendezések  amortizációs költsége/malac férőhely</t>
  </si>
  <si>
    <t>Épület és berendezések  amortizációs költsége/hízó férőhely</t>
  </si>
  <si>
    <t>Kutatási illeték/vágósertés</t>
  </si>
  <si>
    <t>Marketing illeték/vágósertés</t>
  </si>
  <si>
    <t>Állategészségügyi biztosítás/vágósertés</t>
  </si>
  <si>
    <t>Adminisztrációs és szakértői költségek/felhízlalt sertés</t>
  </si>
  <si>
    <t>Húsvizsgálati díj v. hasított test minősítésének költsége/sertés</t>
  </si>
  <si>
    <t>Szállítási költség: malacnevelő teéepről a hízlaló telepre/vágósertés</t>
  </si>
  <si>
    <t>Szállítási költség:malacnevelő telepről a hízlaló telepre/felhízlalt sertés</t>
  </si>
  <si>
    <t>Vízfelhasználás költsége/hízósertés</t>
  </si>
  <si>
    <t>Egyéb költség/koca (tenyészállat)</t>
  </si>
  <si>
    <t>Egyéb költség/hízósertés (malacnevelés/hízlalás)</t>
  </si>
  <si>
    <t>(vágáskori testtömeg-ráhízlalt testtömeg  a malcneveléstől a hízlalásig)/hízósertések napi testtömeggyarapodása*1000</t>
  </si>
  <si>
    <t>választott malac/tenyészállat takarmány felhasználása (kg)/sertés</t>
  </si>
  <si>
    <t>Takarmányfelhasználás a hízlalásban kg/sertés</t>
  </si>
  <si>
    <t>Termelési költségek, Ft</t>
  </si>
  <si>
    <t>kocatakarmány ár, Ft/tonna</t>
  </si>
  <si>
    <t>malacnevelő táp ár, Ft/tonna</t>
  </si>
  <si>
    <t>Hízótáp ár, Ft/tonna</t>
  </si>
  <si>
    <t>elektromos áram költsége, Ft/kWh</t>
  </si>
  <si>
    <t>Ft/sertés</t>
  </si>
  <si>
    <t>Szállítási költség vágóhídra, Ft/hízósertés</t>
  </si>
  <si>
    <t>Állati hulla ártalmatlanítási költség, Ft/hízósertés</t>
  </si>
  <si>
    <t>Költségek forintban kifejezve</t>
  </si>
  <si>
    <t>A kék mezőkben képlet van, automatikusan kerül kiszámításra, NE ÍRJON BELE!</t>
  </si>
  <si>
    <t>Levonások</t>
  </si>
  <si>
    <t>Önkéntes (Ö) vagy Kötelező (K) a levonás?</t>
  </si>
  <si>
    <t>Telep</t>
  </si>
  <si>
    <t xml:space="preserve">Megjegyzések                                                                                                                                                                </t>
  </si>
  <si>
    <t>Termelői szervezet</t>
  </si>
  <si>
    <t>Marketing díj</t>
  </si>
  <si>
    <t>Kutatás</t>
  </si>
  <si>
    <t>Állategészségügy</t>
  </si>
  <si>
    <t>Féltest minősítés</t>
  </si>
  <si>
    <t>Állategészségügyi hatósági díj</t>
  </si>
  <si>
    <t>Szállítás</t>
  </si>
  <si>
    <t>Belsőség ártalmatlanítés</t>
  </si>
  <si>
    <t>Egészségügyi levonások</t>
  </si>
  <si>
    <t>Féltest ártalmatlanítás</t>
  </si>
  <si>
    <t>Promóciós díj</t>
  </si>
  <si>
    <t>Hitel biztosítás</t>
  </si>
  <si>
    <t>Egyéb</t>
  </si>
  <si>
    <t>Összesen</t>
  </si>
  <si>
    <t>Egyéb lényeges költség tényezők</t>
  </si>
  <si>
    <t>365 napos időszak tényleges alomszáma, tartalmazz az üresen állási időszakot. Termelő kocaállományon alapul.</t>
  </si>
  <si>
    <t>halva született malac kizárva</t>
  </si>
  <si>
    <t>Élveszületett malac/alom</t>
  </si>
  <si>
    <t>Napi testtömeg gyarapodás a malacnevelés alatt (gramm/nap)</t>
  </si>
  <si>
    <t>((ráhízlalt testtömeg a malacneveleéstől a hízlalásig-ráhízlalt testtömeg a születéstől a malac nevelésig)/napi testtömeg gyarapodás a malacnevelés alatt)*1000</t>
  </si>
  <si>
    <t>két telepítés között eltelt időszak, nap</t>
  </si>
  <si>
    <t>365/(malacnevelőegységbe töltött napok átlagos száma+ciklusonkénti üres férőhelyek száma)</t>
  </si>
  <si>
    <t>Üresen álló hízóférőhelyek/ciklus</t>
  </si>
  <si>
    <t>bérelt munkakerő+családi munakaerő</t>
  </si>
  <si>
    <t>bérelt munkaerő+családi munkaerő</t>
  </si>
  <si>
    <t>Nettó hígtrágykezelési költség, Ft/koca</t>
  </si>
  <si>
    <t>Nettó hígtrágykezelési költség, Ft/hízósertés (malacnevelés, hízlalás)</t>
  </si>
  <si>
    <t>Technológiai megoldások</t>
  </si>
  <si>
    <t>Trágya lagúna alsó műanyag csővezetékkel (gyakori eltávolítással)</t>
  </si>
  <si>
    <t>Részleges rácspadló, csökkentett trágyacsatorna szélesség</t>
  </si>
  <si>
    <t>Hígtrágya öblítés keringtetéssel, állandó folyadékszinttel</t>
  </si>
  <si>
    <t>Jelölje a technológiát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</si>
</sst>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0.0%"/>
    <numFmt numFmtId="177" formatCode="0.0"/>
    <numFmt numFmtId="178" formatCode="_([$€]* #,##0.00_);_([$€]* \(#,##0.00\);_([$€]* &quot;-&quot;??_);_(@_)"/>
    <numFmt numFmtId="179" formatCode="0.000"/>
    <numFmt numFmtId="180" formatCode="#,##0.0"/>
    <numFmt numFmtId="181" formatCode="#,##0.000"/>
    <numFmt numFmtId="182" formatCode="\+#,##0;\-#,##0"/>
    <numFmt numFmtId="183" formatCode="0.0000"/>
    <numFmt numFmtId="184" formatCode="#,##0.0000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</numFmts>
  <fonts count="17">
    <font>
      <sz val="10"/>
      <name val="Arial"/>
      <family val="0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GillSans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7" fillId="0" borderId="0" applyNumberFormat="0">
      <alignment horizontal="left" indent="1"/>
      <protection/>
    </xf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7" fillId="0" borderId="0">
      <alignment horizont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14" fontId="7" fillId="0" borderId="0">
      <alignment horizontal="left" indent="5"/>
      <protection/>
    </xf>
    <xf numFmtId="0" fontId="7" fillId="0" borderId="0">
      <alignment horizontal="left" indent="2"/>
      <protection/>
    </xf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" fillId="0" borderId="0" xfId="25" applyNumberFormat="1" applyFont="1" applyBorder="1" applyAlignment="1">
      <alignment/>
    </xf>
    <xf numFmtId="176" fontId="0" fillId="0" borderId="0" xfId="25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7" fontId="0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177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6" fontId="2" fillId="0" borderId="0" xfId="25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76" fontId="0" fillId="0" borderId="0" xfId="25" applyNumberFormat="1" applyFill="1" applyBorder="1" applyAlignment="1">
      <alignment/>
    </xf>
    <xf numFmtId="179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176" fontId="0" fillId="6" borderId="0" xfId="0" applyNumberFormat="1" applyFill="1" applyBorder="1" applyAlignment="1">
      <alignment/>
    </xf>
    <xf numFmtId="177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6" borderId="0" xfId="0" applyNumberForma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6" borderId="0" xfId="0" applyFill="1" applyAlignment="1">
      <alignment/>
    </xf>
    <xf numFmtId="177" fontId="0" fillId="6" borderId="0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10" fontId="0" fillId="6" borderId="0" xfId="0" applyNumberFormat="1" applyFill="1" applyBorder="1" applyAlignment="1">
      <alignment horizontal="right"/>
    </xf>
    <xf numFmtId="177" fontId="0" fillId="6" borderId="0" xfId="0" applyNumberFormat="1" applyFont="1" applyFill="1" applyBorder="1" applyAlignment="1">
      <alignment horizontal="right"/>
    </xf>
    <xf numFmtId="176" fontId="4" fillId="6" borderId="0" xfId="0" applyNumberFormat="1" applyFont="1" applyFill="1" applyBorder="1" applyAlignment="1">
      <alignment horizontal="right"/>
    </xf>
    <xf numFmtId="176" fontId="0" fillId="6" borderId="0" xfId="25" applyNumberFormat="1" applyFill="1" applyBorder="1" applyAlignment="1">
      <alignment/>
    </xf>
    <xf numFmtId="0" fontId="15" fillId="0" borderId="2" xfId="0" applyFont="1" applyFill="1" applyBorder="1" applyAlignment="1">
      <alignment wrapText="1"/>
    </xf>
    <xf numFmtId="176" fontId="0" fillId="6" borderId="0" xfId="25" applyNumberFormat="1" applyFill="1" applyBorder="1" applyAlignment="1">
      <alignment horizontal="right"/>
    </xf>
    <xf numFmtId="2" fontId="2" fillId="6" borderId="4" xfId="0" applyNumberFormat="1" applyFont="1" applyFill="1" applyBorder="1" applyAlignment="1">
      <alignment/>
    </xf>
    <xf numFmtId="2" fontId="0" fillId="6" borderId="4" xfId="0" applyNumberFormat="1" applyFill="1" applyBorder="1" applyAlignment="1">
      <alignment/>
    </xf>
    <xf numFmtId="0" fontId="0" fillId="6" borderId="4" xfId="0" applyFill="1" applyBorder="1" applyAlignment="1">
      <alignment/>
    </xf>
    <xf numFmtId="10" fontId="0" fillId="6" borderId="4" xfId="0" applyNumberFormat="1" applyFill="1" applyBorder="1" applyAlignment="1">
      <alignment/>
    </xf>
    <xf numFmtId="177" fontId="0" fillId="6" borderId="4" xfId="0" applyNumberForma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4" xfId="0" applyNumberFormat="1" applyFill="1" applyBorder="1" applyAlignment="1" quotePrefix="1">
      <alignment/>
    </xf>
    <xf numFmtId="0" fontId="0" fillId="6" borderId="4" xfId="0" applyNumberFormat="1" applyFill="1" applyBorder="1" applyAlignment="1">
      <alignment/>
    </xf>
    <xf numFmtId="1" fontId="2" fillId="6" borderId="4" xfId="0" applyNumberFormat="1" applyFont="1" applyFill="1" applyBorder="1" applyAlignment="1">
      <alignment/>
    </xf>
    <xf numFmtId="1" fontId="0" fillId="6" borderId="4" xfId="0" applyNumberFormat="1" applyFill="1" applyBorder="1" applyAlignment="1">
      <alignment/>
    </xf>
    <xf numFmtId="177" fontId="0" fillId="6" borderId="4" xfId="0" applyNumberFormat="1" applyFont="1" applyFill="1" applyBorder="1" applyAlignment="1">
      <alignment/>
    </xf>
    <xf numFmtId="10" fontId="0" fillId="6" borderId="4" xfId="0" applyNumberFormat="1" applyFill="1" applyBorder="1" applyAlignment="1">
      <alignment horizontal="right"/>
    </xf>
    <xf numFmtId="1" fontId="4" fillId="6" borderId="4" xfId="0" applyNumberFormat="1" applyFont="1" applyFill="1" applyBorder="1" applyAlignment="1">
      <alignment horizontal="right"/>
    </xf>
    <xf numFmtId="177" fontId="0" fillId="6" borderId="4" xfId="0" applyNumberFormat="1" applyFill="1" applyBorder="1" applyAlignment="1">
      <alignment/>
    </xf>
    <xf numFmtId="176" fontId="2" fillId="6" borderId="4" xfId="25" applyNumberFormat="1" applyFont="1" applyFill="1" applyBorder="1" applyAlignment="1">
      <alignment/>
    </xf>
    <xf numFmtId="9" fontId="0" fillId="6" borderId="4" xfId="25" applyFill="1" applyBorder="1" applyAlignment="1">
      <alignment horizontal="right"/>
    </xf>
    <xf numFmtId="1" fontId="2" fillId="6" borderId="4" xfId="0" applyNumberFormat="1" applyFont="1" applyFill="1" applyBorder="1" applyAlignment="1">
      <alignment horizontal="right"/>
    </xf>
    <xf numFmtId="0" fontId="1" fillId="6" borderId="4" xfId="0" applyFont="1" applyFill="1" applyBorder="1" applyAlignment="1">
      <alignment horizontal="center"/>
    </xf>
    <xf numFmtId="177" fontId="2" fillId="6" borderId="4" xfId="0" applyNumberFormat="1" applyFont="1" applyFill="1" applyBorder="1" applyAlignment="1">
      <alignment horizontal="right"/>
    </xf>
    <xf numFmtId="2" fontId="0" fillId="6" borderId="4" xfId="0" applyNumberFormat="1" applyFill="1" applyBorder="1" applyAlignment="1">
      <alignment horizontal="right"/>
    </xf>
    <xf numFmtId="4" fontId="0" fillId="6" borderId="4" xfId="0" applyNumberFormat="1" applyFill="1" applyBorder="1" applyAlignment="1">
      <alignment/>
    </xf>
    <xf numFmtId="4" fontId="0" fillId="6" borderId="4" xfId="0" applyNumberFormat="1" applyFill="1" applyBorder="1" applyAlignment="1" quotePrefix="1">
      <alignment/>
    </xf>
    <xf numFmtId="9" fontId="0" fillId="6" borderId="4" xfId="25" applyFill="1" applyBorder="1" applyAlignment="1" quotePrefix="1">
      <alignment/>
    </xf>
    <xf numFmtId="1" fontId="2" fillId="6" borderId="0" xfId="0" applyNumberFormat="1" applyFont="1" applyFill="1" applyBorder="1" applyAlignment="1">
      <alignment horizontal="right"/>
    </xf>
    <xf numFmtId="177" fontId="0" fillId="6" borderId="0" xfId="0" applyNumberFormat="1" applyFill="1" applyBorder="1" applyAlignment="1">
      <alignment horizontal="right"/>
    </xf>
    <xf numFmtId="179" fontId="0" fillId="6" borderId="0" xfId="0" applyNumberFormat="1" applyFill="1" applyBorder="1" applyAlignment="1">
      <alignment/>
    </xf>
    <xf numFmtId="4" fontId="0" fillId="6" borderId="0" xfId="0" applyNumberFormat="1" applyFill="1" applyBorder="1" applyAlignment="1">
      <alignment/>
    </xf>
    <xf numFmtId="4" fontId="0" fillId="6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10" fontId="0" fillId="6" borderId="0" xfId="0" applyNumberFormat="1" applyFill="1" applyBorder="1" applyAlignment="1">
      <alignment/>
    </xf>
    <xf numFmtId="0" fontId="0" fillId="6" borderId="0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0" fontId="3" fillId="6" borderId="0" xfId="0" applyFont="1" applyFill="1" applyBorder="1" applyAlignment="1">
      <alignment/>
    </xf>
    <xf numFmtId="2" fontId="0" fillId="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</cellXfs>
  <cellStyles count="15">
    <cellStyle name="Normal" xfId="0"/>
    <cellStyle name="Day Date" xfId="15"/>
    <cellStyle name="Euro" xfId="16"/>
    <cellStyle name="Comma" xfId="17"/>
    <cellStyle name="Comma [0]" xfId="18"/>
    <cellStyle name="Hyperlink" xfId="19"/>
    <cellStyle name="Followed Hyperlink" xfId="20"/>
    <cellStyle name="Currency" xfId="21"/>
    <cellStyle name="Currency [0]" xfId="22"/>
    <cellStyle name="Price" xfId="23"/>
    <cellStyle name="Refdb standard" xfId="24"/>
    <cellStyle name="Percent" xfId="25"/>
    <cellStyle name="Title" xfId="26"/>
    <cellStyle name="Weekly Date" xfId="27"/>
    <cellStyle name="Year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62496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62496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105</xdr:row>
      <xdr:rowOff>0</xdr:rowOff>
    </xdr:to>
    <xdr:sp>
      <xdr:nvSpPr>
        <xdr:cNvPr id="3" name="AutoShape 359"/>
        <xdr:cNvSpPr>
          <a:spLocks/>
        </xdr:cNvSpPr>
      </xdr:nvSpPr>
      <xdr:spPr>
        <a:xfrm>
          <a:off x="162496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105</xdr:row>
      <xdr:rowOff>0</xdr:rowOff>
    </xdr:to>
    <xdr:sp>
      <xdr:nvSpPr>
        <xdr:cNvPr id="4" name="AutoShape 360"/>
        <xdr:cNvSpPr>
          <a:spLocks/>
        </xdr:cNvSpPr>
      </xdr:nvSpPr>
      <xdr:spPr>
        <a:xfrm>
          <a:off x="162496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106</xdr:row>
      <xdr:rowOff>0</xdr:rowOff>
    </xdr:to>
    <xdr:sp>
      <xdr:nvSpPr>
        <xdr:cNvPr id="5" name="AutoShape 563"/>
        <xdr:cNvSpPr>
          <a:spLocks/>
        </xdr:cNvSpPr>
      </xdr:nvSpPr>
      <xdr:spPr>
        <a:xfrm>
          <a:off x="191452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106</xdr:row>
      <xdr:rowOff>0</xdr:rowOff>
    </xdr:to>
    <xdr:sp>
      <xdr:nvSpPr>
        <xdr:cNvPr id="6" name="AutoShape 564"/>
        <xdr:cNvSpPr>
          <a:spLocks/>
        </xdr:cNvSpPr>
      </xdr:nvSpPr>
      <xdr:spPr>
        <a:xfrm>
          <a:off x="191452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>
      <xdr:nvSpPr>
        <xdr:cNvPr id="7" name="AutoShape 656"/>
        <xdr:cNvSpPr>
          <a:spLocks/>
        </xdr:cNvSpPr>
      </xdr:nvSpPr>
      <xdr:spPr>
        <a:xfrm>
          <a:off x="191452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>
      <xdr:nvSpPr>
        <xdr:cNvPr id="8" name="AutoShape 657"/>
        <xdr:cNvSpPr>
          <a:spLocks/>
        </xdr:cNvSpPr>
      </xdr:nvSpPr>
      <xdr:spPr>
        <a:xfrm>
          <a:off x="191452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106</xdr:row>
      <xdr:rowOff>0</xdr:rowOff>
    </xdr:to>
    <xdr:sp>
      <xdr:nvSpPr>
        <xdr:cNvPr id="9" name="AutoShape 909"/>
        <xdr:cNvSpPr>
          <a:spLocks/>
        </xdr:cNvSpPr>
      </xdr:nvSpPr>
      <xdr:spPr>
        <a:xfrm>
          <a:off x="191452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106</xdr:row>
      <xdr:rowOff>0</xdr:rowOff>
    </xdr:to>
    <xdr:sp>
      <xdr:nvSpPr>
        <xdr:cNvPr id="10" name="AutoShape 910"/>
        <xdr:cNvSpPr>
          <a:spLocks/>
        </xdr:cNvSpPr>
      </xdr:nvSpPr>
      <xdr:spPr>
        <a:xfrm>
          <a:off x="19145250" y="1905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>
      <xdr:nvSpPr>
        <xdr:cNvPr id="11" name="AutoShape 1002"/>
        <xdr:cNvSpPr>
          <a:spLocks/>
        </xdr:cNvSpPr>
      </xdr:nvSpPr>
      <xdr:spPr>
        <a:xfrm>
          <a:off x="191452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>
      <xdr:nvSpPr>
        <xdr:cNvPr id="12" name="AutoShape 1003"/>
        <xdr:cNvSpPr>
          <a:spLocks/>
        </xdr:cNvSpPr>
      </xdr:nvSpPr>
      <xdr:spPr>
        <a:xfrm>
          <a:off x="19145250" y="1888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ste001\Local%20Settings\Temporary%20Internet%20Files\OLK5\2007%20Sterling%20cost%20comparis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SERS\ECO\BOULOT\Ref1998\MATE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CO\COMMUN\G3T\Annee2002A1\ECARTG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CO\COMMUN\Gestion\TravauxParticuliers\A101\GROUP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AL\HAXSEN\PMAIL\TEMP\2005%20Sterling%20cost%20comparison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WLER\Local%20Settings\Temporary%20Internet%20Files\OLK7\A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s"/>
      <sheetName val="Austria"/>
      <sheetName val="Belgium"/>
      <sheetName val="Brazil"/>
      <sheetName val="Canada"/>
      <sheetName val="Denmark"/>
      <sheetName val="France"/>
      <sheetName val="Germany"/>
      <sheetName val="Great Britain"/>
      <sheetName val="Ireland"/>
      <sheetName val="Italy"/>
      <sheetName val="Netherlands"/>
      <sheetName val="Spain"/>
      <sheetName val="Sweden"/>
      <sheetName val="United States"/>
      <sheetName val="Costs per kg dw cold"/>
      <sheetName val="Costs per kg liveweight"/>
      <sheetName val="Costs per kg dw hot"/>
      <sheetName val="Costs per kg dw (chart)"/>
      <sheetName val="Costs per kg lw (chart)"/>
      <sheetName val="Killing out percentages"/>
      <sheetName val="Ranking of costs"/>
    </sheetNames>
    <sheetDataSet>
      <sheetData sheetId="8">
        <row r="3">
          <cell r="A3" t="str">
            <v>Figures in blue are derived by formula</v>
          </cell>
        </row>
        <row r="4">
          <cell r="A4" t="str">
            <v>Exchange rates   £=</v>
          </cell>
          <cell r="B4">
            <v>1.5908</v>
          </cell>
          <cell r="C4">
            <v>1.45</v>
          </cell>
          <cell r="D4">
            <v>1.474</v>
          </cell>
          <cell r="E4">
            <v>1.463</v>
          </cell>
          <cell r="F4">
            <v>1.467</v>
          </cell>
          <cell r="G4">
            <v>1.461</v>
          </cell>
        </row>
        <row r="5">
          <cell r="A5" t="str">
            <v>Production efficiency</v>
          </cell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</row>
        <row r="6">
          <cell r="A6" t="str">
            <v>Pigs Weaned Per Sow Per Year</v>
          </cell>
          <cell r="B6">
            <v>21.0791196</v>
          </cell>
          <cell r="C6">
            <v>21.123432000000005</v>
          </cell>
          <cell r="D6">
            <v>21.266918399999998</v>
          </cell>
          <cell r="E6">
            <v>21.5010774</v>
          </cell>
          <cell r="F6">
            <v>21.357678</v>
          </cell>
          <cell r="G6">
            <v>22.19660028</v>
          </cell>
        </row>
        <row r="7">
          <cell r="A7" t="str">
            <v>Pigs Sold Per Sow Per year</v>
          </cell>
          <cell r="B7">
            <v>18.9215873924616</v>
          </cell>
          <cell r="C7">
            <v>18.901141336440002</v>
          </cell>
          <cell r="D7">
            <v>18.84993312384</v>
          </cell>
          <cell r="E7">
            <v>19.419988118454</v>
          </cell>
          <cell r="F7">
            <v>19.6576068312</v>
          </cell>
          <cell r="G7">
            <v>20.650355583016825</v>
          </cell>
        </row>
        <row r="8">
          <cell r="A8" t="str">
            <v>Litters/sow/year</v>
          </cell>
          <cell r="B8">
            <v>2.17</v>
          </cell>
          <cell r="C8">
            <v>2.2</v>
          </cell>
          <cell r="D8">
            <v>2.21</v>
          </cell>
          <cell r="E8">
            <v>2.22</v>
          </cell>
          <cell r="F8">
            <v>2.26</v>
          </cell>
          <cell r="G8">
            <v>2.28</v>
          </cell>
        </row>
        <row r="9">
          <cell r="A9" t="str">
            <v>Pigs born alive per litter</v>
          </cell>
          <cell r="B9">
            <v>10.89</v>
          </cell>
          <cell r="C9">
            <v>10.74</v>
          </cell>
          <cell r="D9">
            <v>10.74</v>
          </cell>
          <cell r="E9">
            <v>10.87</v>
          </cell>
          <cell r="F9">
            <v>10.9</v>
          </cell>
          <cell r="G9">
            <v>10.93</v>
          </cell>
        </row>
        <row r="10">
          <cell r="A10" t="str">
            <v>Sow mortality</v>
          </cell>
          <cell r="D10">
            <v>0.047</v>
          </cell>
          <cell r="E10">
            <v>0.047</v>
          </cell>
          <cell r="F10">
            <v>0.058</v>
          </cell>
          <cell r="G10">
            <v>0.04</v>
          </cell>
        </row>
        <row r="11">
          <cell r="A11" t="str">
            <v>Pre Weaning Mortality (%)</v>
          </cell>
          <cell r="B11">
            <v>0.108</v>
          </cell>
          <cell r="C11">
            <v>0.106</v>
          </cell>
          <cell r="D11">
            <v>0.104</v>
          </cell>
          <cell r="E11">
            <v>0.109</v>
          </cell>
          <cell r="F11">
            <v>0.133</v>
          </cell>
          <cell r="G11">
            <v>0.1093</v>
          </cell>
        </row>
        <row r="12">
          <cell r="A12" t="str">
            <v>Rearing Mortality (%)</v>
          </cell>
          <cell r="B12">
            <v>0.042</v>
          </cell>
          <cell r="C12">
            <v>0.043</v>
          </cell>
          <cell r="D12">
            <v>0.05</v>
          </cell>
          <cell r="E12">
            <v>0.034</v>
          </cell>
          <cell r="F12">
            <v>0.025</v>
          </cell>
          <cell r="G12">
            <v>0.0247</v>
          </cell>
        </row>
        <row r="13">
          <cell r="A13" t="str">
            <v>Finishing Mortality (%)</v>
          </cell>
          <cell r="B13">
            <v>0.063</v>
          </cell>
          <cell r="C13">
            <v>0.065</v>
          </cell>
          <cell r="D13">
            <v>0.067</v>
          </cell>
          <cell r="E13">
            <v>0.065</v>
          </cell>
          <cell r="F13">
            <v>0.056</v>
          </cell>
          <cell r="G13">
            <v>0.0461</v>
          </cell>
        </row>
        <row r="14">
          <cell r="A14" t="str">
            <v>Sow replacement rate</v>
          </cell>
          <cell r="B14">
            <v>0.407</v>
          </cell>
          <cell r="C14">
            <v>0.433</v>
          </cell>
          <cell r="D14">
            <v>0.423</v>
          </cell>
          <cell r="E14">
            <v>0.447</v>
          </cell>
          <cell r="F14">
            <v>0.446</v>
          </cell>
          <cell r="G14">
            <v>0.4269</v>
          </cell>
        </row>
        <row r="15">
          <cell r="A15" t="str">
            <v>Transfer weight from breeding to rearing unit (kg)</v>
          </cell>
          <cell r="B15">
            <v>7.2</v>
          </cell>
          <cell r="C15">
            <v>7.3</v>
          </cell>
          <cell r="D15">
            <v>7.4</v>
          </cell>
          <cell r="E15">
            <v>7.3</v>
          </cell>
          <cell r="F15">
            <v>7.2</v>
          </cell>
          <cell r="G15">
            <v>7.8</v>
          </cell>
        </row>
        <row r="16">
          <cell r="A16" t="str">
            <v>Age of weaning (days)</v>
          </cell>
          <cell r="B16">
            <v>0</v>
          </cell>
          <cell r="C16">
            <v>26</v>
          </cell>
          <cell r="D16">
            <v>26</v>
          </cell>
          <cell r="E16">
            <v>26</v>
          </cell>
          <cell r="F16">
            <v>26</v>
          </cell>
          <cell r="G16">
            <v>28</v>
          </cell>
        </row>
        <row r="17">
          <cell r="A17" t="str">
            <v>Transfer weight from rearing to finishing unit (kg)</v>
          </cell>
          <cell r="B17">
            <v>34.7</v>
          </cell>
          <cell r="C17">
            <v>34.7</v>
          </cell>
          <cell r="D17">
            <v>36.4</v>
          </cell>
          <cell r="E17">
            <v>36.3</v>
          </cell>
          <cell r="F17">
            <v>35.1</v>
          </cell>
          <cell r="G17">
            <v>36.9</v>
          </cell>
        </row>
        <row r="19">
          <cell r="A19" t="str">
            <v>Rearing Daily Liveweight Gain (g/day)</v>
          </cell>
          <cell r="B19">
            <v>462</v>
          </cell>
          <cell r="C19">
            <v>462</v>
          </cell>
          <cell r="D19">
            <v>449</v>
          </cell>
          <cell r="E19">
            <v>509</v>
          </cell>
          <cell r="F19">
            <v>493</v>
          </cell>
          <cell r="G19">
            <v>466</v>
          </cell>
        </row>
        <row r="20">
          <cell r="A20" t="str">
            <v>Rearing Feed Conversion Ratio</v>
          </cell>
          <cell r="B20">
            <v>1.89</v>
          </cell>
          <cell r="C20">
            <v>1.77</v>
          </cell>
          <cell r="D20">
            <v>1.84</v>
          </cell>
          <cell r="E20">
            <v>1.7</v>
          </cell>
          <cell r="F20">
            <v>1.71</v>
          </cell>
          <cell r="G20">
            <v>1.76</v>
          </cell>
        </row>
        <row r="21">
          <cell r="A21" t="str">
            <v>Ave number of days in rearing unit</v>
          </cell>
          <cell r="B21">
            <v>59.523809523809526</v>
          </cell>
          <cell r="C21">
            <v>59.307359307359306</v>
          </cell>
          <cell r="D21">
            <v>64.5879732739421</v>
          </cell>
          <cell r="E21">
            <v>56.974459724950876</v>
          </cell>
          <cell r="F21">
            <v>56.5922920892495</v>
          </cell>
          <cell r="G21">
            <v>62.44635193133046</v>
          </cell>
        </row>
        <row r="22">
          <cell r="A22" t="str">
            <v>Empty rearing unit days per cycle</v>
          </cell>
          <cell r="B22">
            <v>5</v>
          </cell>
          <cell r="C22">
            <v>5</v>
          </cell>
          <cell r="D22">
            <v>5</v>
          </cell>
          <cell r="E22">
            <v>5</v>
          </cell>
          <cell r="F22">
            <v>5</v>
          </cell>
          <cell r="G22">
            <v>5</v>
          </cell>
        </row>
        <row r="23">
          <cell r="A23" t="str">
            <v>Pigs per pig place per year (rearing)</v>
          </cell>
          <cell r="B23">
            <v>5.656826568265683</v>
          </cell>
          <cell r="C23">
            <v>5.675866711544934</v>
          </cell>
          <cell r="D23">
            <v>5.245159225476076</v>
          </cell>
          <cell r="E23">
            <v>5.88952290378824</v>
          </cell>
          <cell r="F23">
            <v>5.926066194631977</v>
          </cell>
          <cell r="G23">
            <v>5.411708558701878</v>
          </cell>
        </row>
        <row r="25">
          <cell r="A25" t="str">
            <v>Finishing Daily Liveweight Gain (g/day)</v>
          </cell>
          <cell r="B25">
            <v>635</v>
          </cell>
          <cell r="C25">
            <v>627</v>
          </cell>
          <cell r="D25">
            <v>630</v>
          </cell>
          <cell r="E25">
            <v>639</v>
          </cell>
          <cell r="F25">
            <v>655</v>
          </cell>
          <cell r="G25">
            <v>683</v>
          </cell>
        </row>
        <row r="26">
          <cell r="A26" t="str">
            <v>Finishing Feed Conversion Ratio</v>
          </cell>
          <cell r="B26">
            <v>2.72</v>
          </cell>
          <cell r="C26">
            <v>2.74</v>
          </cell>
          <cell r="D26">
            <v>2.77</v>
          </cell>
          <cell r="E26">
            <v>2.74</v>
          </cell>
          <cell r="F26">
            <v>2.75</v>
          </cell>
          <cell r="G26">
            <v>2.75</v>
          </cell>
        </row>
        <row r="27">
          <cell r="A27" t="str">
            <v>Ave number of days in finishing unit</v>
          </cell>
          <cell r="B27">
            <v>98.31496062992125</v>
          </cell>
          <cell r="C27">
            <v>97.92663476874002</v>
          </cell>
          <cell r="D27">
            <v>97.61904761904763</v>
          </cell>
          <cell r="E27">
            <v>94.83568075117373</v>
          </cell>
          <cell r="F27">
            <v>97.70992366412213</v>
          </cell>
          <cell r="G27">
            <v>90.62957540263542</v>
          </cell>
        </row>
        <row r="28">
          <cell r="A28" t="str">
            <v>Empty finishing unit days per cycle</v>
          </cell>
          <cell r="B28">
            <v>7</v>
          </cell>
          <cell r="C28">
            <v>7</v>
          </cell>
          <cell r="D28">
            <v>7</v>
          </cell>
          <cell r="E28">
            <v>7</v>
          </cell>
          <cell r="F28">
            <v>7</v>
          </cell>
          <cell r="G28">
            <v>7</v>
          </cell>
        </row>
        <row r="29">
          <cell r="A29" t="str">
            <v>Pigs per pig place per year (finishing)</v>
          </cell>
          <cell r="B29">
            <v>3.465794392523365</v>
          </cell>
          <cell r="C29">
            <v>3.4786210460715323</v>
          </cell>
          <cell r="D29">
            <v>3.4888484296768314</v>
          </cell>
          <cell r="E29">
            <v>3.5842054308238436</v>
          </cell>
          <cell r="F29">
            <v>3.4858205146898014</v>
          </cell>
          <cell r="G29">
            <v>3.738621196442765</v>
          </cell>
        </row>
        <row r="31">
          <cell r="A31" t="str">
            <v>Average live weight at slaughter</v>
          </cell>
          <cell r="B31">
            <v>97.13</v>
          </cell>
          <cell r="C31">
            <v>96.1</v>
          </cell>
          <cell r="D31">
            <v>97.9</v>
          </cell>
          <cell r="E31">
            <v>96.9</v>
          </cell>
          <cell r="F31">
            <v>99.1</v>
          </cell>
          <cell r="G31">
            <v>98.8</v>
          </cell>
        </row>
        <row r="32">
          <cell r="A32" t="str">
            <v>Carcase weighed hot or cold?</v>
          </cell>
          <cell r="B32" t="str">
            <v>H</v>
          </cell>
          <cell r="C32" t="str">
            <v>H</v>
          </cell>
          <cell r="D32" t="str">
            <v>H</v>
          </cell>
          <cell r="E32" t="str">
            <v>H</v>
          </cell>
          <cell r="F32" t="str">
            <v>H</v>
          </cell>
          <cell r="G32" t="str">
            <v>H</v>
          </cell>
        </row>
        <row r="33">
          <cell r="A33" t="str">
            <v>Average carcase weight  - Hot</v>
          </cell>
          <cell r="B33">
            <v>73.5</v>
          </cell>
          <cell r="C33">
            <v>74.4</v>
          </cell>
          <cell r="D33">
            <v>75.7</v>
          </cell>
          <cell r="E33">
            <v>76.2</v>
          </cell>
          <cell r="F33">
            <v>75.81632653061224</v>
          </cell>
          <cell r="G33">
            <v>77.9591836734694</v>
          </cell>
        </row>
        <row r="34">
          <cell r="A34" t="str">
            <v>Adjustment from hot to cold</v>
          </cell>
          <cell r="B34" t="str">
            <v>≥ 2.0 kg</v>
          </cell>
          <cell r="C34" t="str">
            <v>≥ 2.0 kg</v>
          </cell>
          <cell r="D34" t="str">
            <v>≥ 2.0 kg</v>
          </cell>
          <cell r="E34" t="str">
            <v>≥ 2.0 kg</v>
          </cell>
          <cell r="F34">
            <v>-0.02</v>
          </cell>
          <cell r="G34">
            <v>-0.02</v>
          </cell>
          <cell r="K34">
            <v>2001</v>
          </cell>
          <cell r="L34">
            <v>2002</v>
          </cell>
          <cell r="M34">
            <v>2003</v>
          </cell>
          <cell r="N34">
            <v>2004</v>
          </cell>
          <cell r="O34">
            <v>2005</v>
          </cell>
        </row>
        <row r="35">
          <cell r="A35" t="str">
            <v>Adjusted carcase weight - Cold</v>
          </cell>
          <cell r="B35">
            <v>71.5</v>
          </cell>
          <cell r="C35">
            <v>72.4</v>
          </cell>
          <cell r="D35">
            <v>73.7</v>
          </cell>
          <cell r="E35">
            <v>74.2</v>
          </cell>
          <cell r="F35">
            <v>74.3</v>
          </cell>
          <cell r="G35">
            <v>76.4</v>
          </cell>
        </row>
        <row r="36">
          <cell r="K36">
            <v>72.4</v>
          </cell>
          <cell r="L36">
            <v>72.5</v>
          </cell>
          <cell r="M36">
            <v>73.5</v>
          </cell>
          <cell r="N36">
            <v>74.5</v>
          </cell>
          <cell r="O36">
            <v>74.4</v>
          </cell>
        </row>
        <row r="37">
          <cell r="A37" t="str">
            <v>Killing out percentage (cold weight)</v>
          </cell>
          <cell r="B37">
            <v>0.7361268403171009</v>
          </cell>
          <cell r="C37">
            <v>0.753381893860562</v>
          </cell>
          <cell r="D37">
            <v>0.7528089887640449</v>
          </cell>
          <cell r="E37">
            <v>0.7657378740970072</v>
          </cell>
          <cell r="F37">
            <v>0.7497477295660949</v>
          </cell>
          <cell r="G37">
            <v>0.7732793522267207</v>
          </cell>
          <cell r="K37">
            <v>11</v>
          </cell>
          <cell r="L37">
            <v>10.9</v>
          </cell>
          <cell r="M37">
            <v>10.9</v>
          </cell>
          <cell r="N37">
            <v>10.8</v>
          </cell>
          <cell r="O37">
            <v>11</v>
          </cell>
        </row>
        <row r="38">
          <cell r="A38" t="str">
            <v>Killing out percentage (hot weight)</v>
          </cell>
          <cell r="B38">
            <v>0.7567178008854113</v>
          </cell>
          <cell r="C38">
            <v>0.7741935483870969</v>
          </cell>
          <cell r="D38">
            <v>0.773237997957099</v>
          </cell>
          <cell r="E38">
            <v>0.7863777089783281</v>
          </cell>
          <cell r="F38">
            <v>0.7650487036388723</v>
          </cell>
          <cell r="G38">
            <v>0.7890605634966539</v>
          </cell>
        </row>
        <row r="39">
          <cell r="A39" t="str">
            <v>Carcase meat production per sow per year (kg)</v>
          </cell>
          <cell r="B39">
            <v>1352.8934985610044</v>
          </cell>
          <cell r="C39">
            <v>1368.4426327582562</v>
          </cell>
          <cell r="D39">
            <v>1389.240071227008</v>
          </cell>
          <cell r="E39">
            <v>1440.9631183892868</v>
          </cell>
          <cell r="F39">
            <v>1460.56018755816</v>
          </cell>
          <cell r="G39">
            <v>1577.6871665424856</v>
          </cell>
        </row>
        <row r="40">
          <cell r="A40" t="str">
            <v>Average lean meat percentage</v>
          </cell>
          <cell r="B40">
            <v>0.611</v>
          </cell>
          <cell r="C40">
            <v>0.611</v>
          </cell>
          <cell r="D40">
            <v>0.613</v>
          </cell>
          <cell r="E40">
            <v>0.611</v>
          </cell>
          <cell r="F40">
            <v>0.613</v>
          </cell>
          <cell r="G40">
            <v>0.612</v>
          </cell>
          <cell r="K40">
            <v>58.3524</v>
          </cell>
          <cell r="L40">
            <v>58.475</v>
          </cell>
          <cell r="M40">
            <v>58.551</v>
          </cell>
          <cell r="N40">
            <v>58.742</v>
          </cell>
          <cell r="O40">
            <v>58.504400000000004</v>
          </cell>
        </row>
        <row r="41">
          <cell r="A41" t="str">
            <v>Lean meat production per sow per year (kg)</v>
          </cell>
          <cell r="B41">
            <v>826.6179276207737</v>
          </cell>
          <cell r="C41">
            <v>836.1184486152945</v>
          </cell>
          <cell r="D41">
            <v>851.6041636621559</v>
          </cell>
          <cell r="E41">
            <v>880.4284653358542</v>
          </cell>
          <cell r="F41">
            <v>895.323394973152</v>
          </cell>
          <cell r="G41">
            <v>965.5445459240011</v>
          </cell>
          <cell r="K41">
            <v>60.9732</v>
          </cell>
          <cell r="L41">
            <v>61.074999999999996</v>
          </cell>
          <cell r="M41">
            <v>61.142999999999994</v>
          </cell>
          <cell r="N41">
            <v>61.306000000000004</v>
          </cell>
          <cell r="O41">
            <v>61.1092</v>
          </cell>
        </row>
        <row r="43">
          <cell r="A43" t="str">
            <v>Components in the production</v>
          </cell>
          <cell r="B43">
            <v>2002</v>
          </cell>
          <cell r="C43">
            <v>2003</v>
          </cell>
          <cell r="D43">
            <v>2004</v>
          </cell>
          <cell r="E43">
            <v>2005</v>
          </cell>
          <cell r="F43">
            <v>2006</v>
          </cell>
          <cell r="G43">
            <v>2006</v>
          </cell>
        </row>
        <row r="44">
          <cell r="A44" t="str">
            <v>Sow feed (kg) per sow per year</v>
          </cell>
          <cell r="B44">
            <v>1312</v>
          </cell>
          <cell r="C44">
            <v>1297</v>
          </cell>
          <cell r="D44">
            <v>1334</v>
          </cell>
          <cell r="E44">
            <v>1339</v>
          </cell>
          <cell r="F44">
            <v>1338</v>
          </cell>
          <cell r="G44">
            <v>1377</v>
          </cell>
        </row>
        <row r="45">
          <cell r="A45" t="str">
            <v>Sow ration Ave Energy Content (MJ ME/kg)</v>
          </cell>
          <cell r="C45">
            <v>13.02</v>
          </cell>
          <cell r="D45">
            <v>13.02</v>
          </cell>
          <cell r="E45">
            <v>13.02</v>
          </cell>
          <cell r="F45">
            <v>13.02</v>
          </cell>
          <cell r="G45">
            <v>13.02</v>
          </cell>
        </row>
        <row r="46">
          <cell r="A46" t="str">
            <v>Weaner/Rearer feed (kg) per pig</v>
          </cell>
          <cell r="B46">
            <v>51.975</v>
          </cell>
          <cell r="C46">
            <v>48.498000000000005</v>
          </cell>
          <cell r="D46">
            <v>53.36</v>
          </cell>
          <cell r="E46">
            <v>49.29999999999999</v>
          </cell>
          <cell r="F46">
            <v>47.709</v>
          </cell>
          <cell r="G46">
            <v>51.215999999999994</v>
          </cell>
        </row>
        <row r="47">
          <cell r="A47" t="str">
            <v>Weaner/Rearer ration Ave Energy Content (MJ ME/kg)</v>
          </cell>
          <cell r="C47">
            <v>13.76</v>
          </cell>
          <cell r="D47">
            <v>13.76</v>
          </cell>
          <cell r="E47">
            <v>13.73</v>
          </cell>
          <cell r="F47">
            <v>13.73</v>
          </cell>
          <cell r="G47">
            <v>13.73</v>
          </cell>
        </row>
        <row r="48">
          <cell r="A48" t="str">
            <v>Finishing pigs feed consumption (kg) per pig</v>
          </cell>
          <cell r="B48">
            <v>169.8096</v>
          </cell>
          <cell r="C48">
            <v>168.236</v>
          </cell>
          <cell r="D48">
            <v>170.35500000000002</v>
          </cell>
          <cell r="E48">
            <v>166.04400000000004</v>
          </cell>
          <cell r="F48">
            <v>175.99999999999997</v>
          </cell>
          <cell r="G48">
            <v>170.225</v>
          </cell>
        </row>
        <row r="49">
          <cell r="A49" t="str">
            <v>Finisher ration Ave Energy Content (MJ ME/kg)</v>
          </cell>
          <cell r="C49">
            <v>12.76</v>
          </cell>
          <cell r="D49">
            <v>12.76</v>
          </cell>
          <cell r="E49">
            <v>12.96</v>
          </cell>
          <cell r="F49">
            <v>12.96</v>
          </cell>
          <cell r="G49">
            <v>12.96</v>
          </cell>
        </row>
        <row r="50">
          <cell r="A50" t="str">
            <v>Time usage per sow per year in hours</v>
          </cell>
          <cell r="B50">
            <v>19.2</v>
          </cell>
          <cell r="C50">
            <v>19.2</v>
          </cell>
          <cell r="D50">
            <v>19.2</v>
          </cell>
          <cell r="E50">
            <v>19.2</v>
          </cell>
          <cell r="F50">
            <v>19.2</v>
          </cell>
          <cell r="G50">
            <v>19.2</v>
          </cell>
        </row>
        <row r="51">
          <cell r="A51" t="str">
            <v>Time usage per finished pig per year in hours</v>
          </cell>
          <cell r="B51">
            <v>0.17</v>
          </cell>
          <cell r="C51">
            <v>0.17</v>
          </cell>
          <cell r="D51">
            <v>0.17</v>
          </cell>
          <cell r="E51">
            <v>0.17</v>
          </cell>
          <cell r="F51">
            <v>0.17</v>
          </cell>
          <cell r="G51">
            <v>0.17</v>
          </cell>
        </row>
        <row r="53">
          <cell r="A53" t="str">
            <v>Price of components (€)</v>
          </cell>
          <cell r="B53">
            <v>2002</v>
          </cell>
          <cell r="C53">
            <v>2003</v>
          </cell>
          <cell r="D53">
            <v>2004</v>
          </cell>
          <cell r="E53">
            <v>2005</v>
          </cell>
          <cell r="F53">
            <v>2006</v>
          </cell>
          <cell r="G53">
            <v>2006</v>
          </cell>
        </row>
        <row r="54">
          <cell r="A54" t="str">
            <v>Average price of sow feed per tonne</v>
          </cell>
          <cell r="B54">
            <v>110.06</v>
          </cell>
          <cell r="C54">
            <v>101.69</v>
          </cell>
          <cell r="D54">
            <v>110.36</v>
          </cell>
          <cell r="E54">
            <v>105.22</v>
          </cell>
          <cell r="F54">
            <v>102.4</v>
          </cell>
          <cell r="G54">
            <v>125.38</v>
          </cell>
        </row>
        <row r="55">
          <cell r="A55" t="str">
            <v>Average price of weaner/rearer feed per tonne</v>
          </cell>
          <cell r="B55">
            <v>191.61</v>
          </cell>
          <cell r="C55">
            <v>182.69</v>
          </cell>
          <cell r="D55">
            <v>197.35</v>
          </cell>
          <cell r="E55">
            <v>183.22</v>
          </cell>
          <cell r="F55">
            <v>192.04</v>
          </cell>
          <cell r="G55">
            <v>226.33</v>
          </cell>
        </row>
        <row r="56">
          <cell r="A56" t="str">
            <v>Average price of finishing pigs feed per tonne</v>
          </cell>
          <cell r="B56">
            <v>126.2</v>
          </cell>
          <cell r="C56">
            <v>115.5</v>
          </cell>
          <cell r="D56">
            <v>129.29</v>
          </cell>
          <cell r="E56">
            <v>119.69</v>
          </cell>
          <cell r="F56">
            <v>119.87</v>
          </cell>
          <cell r="G56">
            <v>155.57</v>
          </cell>
        </row>
        <row r="57">
          <cell r="A57" t="str">
            <v>Cost of labour per hour</v>
          </cell>
          <cell r="B57">
            <v>7.52</v>
          </cell>
          <cell r="C57">
            <v>7.69</v>
          </cell>
          <cell r="D57">
            <v>8.23</v>
          </cell>
          <cell r="E57">
            <v>8.54</v>
          </cell>
          <cell r="F57">
            <v>8.84</v>
          </cell>
          <cell r="G57">
            <v>9.25</v>
          </cell>
        </row>
        <row r="58">
          <cell r="A58" t="str">
            <v>Veterinarian and medicine per sow per year (breeding)</v>
          </cell>
          <cell r="B58">
            <v>39.83</v>
          </cell>
          <cell r="C58">
            <v>43.29</v>
          </cell>
          <cell r="D58">
            <v>35.29</v>
          </cell>
          <cell r="E58">
            <v>8.288806766123109</v>
          </cell>
          <cell r="F58">
            <v>7.282551004127124</v>
          </cell>
          <cell r="G58">
            <v>4.401123322155456</v>
          </cell>
        </row>
        <row r="59">
          <cell r="A59" t="str">
            <v>Veterinarian and medicine per pig (rearing/finishing)(5)</v>
          </cell>
          <cell r="B59">
            <v>0.45</v>
          </cell>
          <cell r="C59">
            <v>0</v>
          </cell>
          <cell r="D59">
            <v>0</v>
          </cell>
          <cell r="E59">
            <v>2.06426707049979</v>
          </cell>
          <cell r="F59">
            <v>1.917508974047122</v>
          </cell>
          <cell r="G59">
            <v>1.8500470827422817</v>
          </cell>
        </row>
        <row r="60">
          <cell r="A60" t="str">
            <v>Electricity cost per kilowatt hour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Energy cost per sow per year (breeding)</v>
          </cell>
          <cell r="B61">
            <v>26.22</v>
          </cell>
          <cell r="C61">
            <v>22.03</v>
          </cell>
          <cell r="D61">
            <v>21.31</v>
          </cell>
          <cell r="E61">
            <v>14.52</v>
          </cell>
          <cell r="F61">
            <v>22.28</v>
          </cell>
          <cell r="G61">
            <v>10.33</v>
          </cell>
        </row>
        <row r="62">
          <cell r="A62" t="str">
            <v>Energy Cost per finished pig (rearing/finishing)</v>
          </cell>
          <cell r="B62">
            <v>0.3</v>
          </cell>
          <cell r="C62">
            <v>1.106</v>
          </cell>
          <cell r="D62">
            <v>1.06</v>
          </cell>
          <cell r="E62">
            <v>0.73</v>
          </cell>
          <cell r="F62">
            <v>0</v>
          </cell>
          <cell r="G62">
            <v>2.4555312542235557</v>
          </cell>
        </row>
        <row r="63">
          <cell r="A63" t="str">
            <v>Gilt/sow ave purchase price</v>
          </cell>
          <cell r="B63">
            <v>111.67</v>
          </cell>
          <cell r="C63">
            <v>116.58</v>
          </cell>
          <cell r="D63">
            <v>121.33</v>
          </cell>
          <cell r="E63">
            <v>123.42</v>
          </cell>
          <cell r="F63">
            <v>125.31</v>
          </cell>
          <cell r="G63">
            <v>128.81</v>
          </cell>
        </row>
        <row r="64">
          <cell r="A64" t="str">
            <v>Cull sow ave sale price</v>
          </cell>
          <cell r="B64">
            <v>63.83</v>
          </cell>
          <cell r="C64">
            <v>72.66</v>
          </cell>
          <cell r="D64">
            <v>106.41</v>
          </cell>
          <cell r="E64">
            <v>114.5</v>
          </cell>
          <cell r="F64">
            <v>102.63</v>
          </cell>
          <cell r="G64">
            <v>83.59</v>
          </cell>
        </row>
        <row r="65">
          <cell r="A65" t="str">
            <v>Net breeding cost per sow </v>
          </cell>
          <cell r="B65">
            <v>19.47088</v>
          </cell>
          <cell r="C65">
            <v>19.01736</v>
          </cell>
          <cell r="D65">
            <v>6.31116</v>
          </cell>
          <cell r="E65">
            <v>3.987240000000001</v>
          </cell>
          <cell r="F65">
            <v>10.115280000000004</v>
          </cell>
          <cell r="G65">
            <v>19.304418</v>
          </cell>
        </row>
        <row r="66">
          <cell r="A66" t="str">
            <v>AI cost per sow/year</v>
          </cell>
          <cell r="C66">
            <v>12.63</v>
          </cell>
          <cell r="D66">
            <v>13.16046</v>
          </cell>
          <cell r="E66">
            <v>13.987273243513147</v>
          </cell>
          <cell r="F66">
            <v>12.86136351105973</v>
          </cell>
          <cell r="G66">
            <v>13.153390580529948</v>
          </cell>
        </row>
        <row r="68">
          <cell r="A68" t="str">
            <v>Ave interest rate - working capital</v>
          </cell>
          <cell r="B68">
            <v>0.025</v>
          </cell>
          <cell r="C68">
            <v>0.065</v>
          </cell>
          <cell r="D68">
            <v>0.06125</v>
          </cell>
          <cell r="E68">
            <v>0.0671</v>
          </cell>
          <cell r="F68">
            <v>0.0654</v>
          </cell>
          <cell r="G68">
            <v>0.0699</v>
          </cell>
        </row>
        <row r="69">
          <cell r="A69" t="str">
            <v>Ave interest rate -mortgage</v>
          </cell>
          <cell r="B69">
            <v>0.025</v>
          </cell>
          <cell r="C69">
            <v>0.05</v>
          </cell>
          <cell r="D69">
            <v>0.05625</v>
          </cell>
          <cell r="E69">
            <v>0.0659</v>
          </cell>
          <cell r="F69">
            <v>0.0642</v>
          </cell>
          <cell r="G69">
            <v>0.0599</v>
          </cell>
        </row>
        <row r="70">
          <cell r="A70" t="str">
            <v>Payback period on equipment in years </v>
          </cell>
          <cell r="B70">
            <v>10</v>
          </cell>
          <cell r="C70">
            <v>10</v>
          </cell>
          <cell r="D70">
            <v>10</v>
          </cell>
          <cell r="E70">
            <v>10</v>
          </cell>
          <cell r="F70">
            <v>10</v>
          </cell>
          <cell r="G70">
            <v>10</v>
          </cell>
        </row>
        <row r="71">
          <cell r="A71" t="str">
            <v>Payback period on buildings in years</v>
          </cell>
          <cell r="B71">
            <v>20</v>
          </cell>
          <cell r="C71">
            <v>20</v>
          </cell>
          <cell r="D71">
            <v>20</v>
          </cell>
          <cell r="E71">
            <v>20</v>
          </cell>
          <cell r="F71">
            <v>20</v>
          </cell>
          <cell r="G71">
            <v>20</v>
          </cell>
        </row>
        <row r="73">
          <cell r="A73" t="str">
            <v>Building cost per sow</v>
          </cell>
          <cell r="B73">
            <v>900</v>
          </cell>
          <cell r="C73">
            <v>900</v>
          </cell>
          <cell r="D73">
            <v>900</v>
          </cell>
          <cell r="E73">
            <v>1057.5</v>
          </cell>
          <cell r="F73">
            <v>1215</v>
          </cell>
          <cell r="G73">
            <v>1114.8936170212764</v>
          </cell>
        </row>
        <row r="74">
          <cell r="A74" t="str">
            <v>Building cost per rearing pig place</v>
          </cell>
          <cell r="B74">
            <v>95</v>
          </cell>
          <cell r="C74">
            <v>95.4</v>
          </cell>
          <cell r="D74">
            <v>95.4</v>
          </cell>
          <cell r="E74">
            <v>97.2</v>
          </cell>
          <cell r="F74">
            <v>97.2</v>
          </cell>
          <cell r="G74">
            <v>72.34042553191489</v>
          </cell>
        </row>
        <row r="75">
          <cell r="A75" t="str">
            <v>Building cost per finishing pig place</v>
          </cell>
          <cell r="B75">
            <v>153</v>
          </cell>
          <cell r="C75">
            <v>153</v>
          </cell>
          <cell r="D75">
            <v>153</v>
          </cell>
          <cell r="E75">
            <v>164.25</v>
          </cell>
          <cell r="F75">
            <v>175.5</v>
          </cell>
          <cell r="G75">
            <v>202.12765957446808</v>
          </cell>
        </row>
        <row r="76">
          <cell r="A76" t="str">
            <v>Building &amp; equipment maintenance per sow</v>
          </cell>
          <cell r="B76">
            <v>12.77</v>
          </cell>
          <cell r="C76">
            <v>13.115</v>
          </cell>
          <cell r="D76">
            <v>13.48222</v>
          </cell>
          <cell r="E76">
            <v>15.689009448857151</v>
          </cell>
          <cell r="F76">
            <v>19.532526641601827</v>
          </cell>
          <cell r="G76">
            <v>21.944625715924673</v>
          </cell>
        </row>
        <row r="77">
          <cell r="A77" t="str">
            <v>Building &amp; equipment maintenance per rearing pig</v>
          </cell>
          <cell r="B77">
            <v>1.74</v>
          </cell>
          <cell r="C77">
            <v>1.783</v>
          </cell>
          <cell r="D77">
            <v>1.911376</v>
          </cell>
          <cell r="E77">
            <v>1.6170189684812968</v>
          </cell>
          <cell r="F77">
            <v>1.7024319590000758</v>
          </cell>
          <cell r="G77">
            <v>1.4021605526603331</v>
          </cell>
        </row>
        <row r="78">
          <cell r="A78" t="str">
            <v>Building &amp; equipment maintenance per finisher pig</v>
          </cell>
          <cell r="B78">
            <v>2.29</v>
          </cell>
          <cell r="C78">
            <v>2.35</v>
          </cell>
          <cell r="D78">
            <v>2.43225</v>
          </cell>
          <cell r="E78">
            <v>3.0457660964261266</v>
          </cell>
          <cell r="F78">
            <v>3.323669288030238</v>
          </cell>
          <cell r="G78">
            <v>3.333310775192814</v>
          </cell>
        </row>
        <row r="80">
          <cell r="A80" t="str">
            <v>Office and Professional Fees per finished pig</v>
          </cell>
          <cell r="B80">
            <v>0.32</v>
          </cell>
          <cell r="C80">
            <v>0.33</v>
          </cell>
          <cell r="D80">
            <v>0.33990000000000004</v>
          </cell>
          <cell r="E80">
            <v>0.38667159710655996</v>
          </cell>
          <cell r="F80">
            <v>0.43556064277298695</v>
          </cell>
          <cell r="G80">
            <v>0.6376915196903874</v>
          </cell>
        </row>
        <row r="81">
          <cell r="A81" t="str">
            <v>Research levy per pig produced</v>
          </cell>
          <cell r="B81">
            <v>0.2</v>
          </cell>
          <cell r="C81">
            <v>0.2</v>
          </cell>
          <cell r="D81">
            <v>0.2</v>
          </cell>
          <cell r="E81">
            <v>0.2</v>
          </cell>
          <cell r="F81">
            <v>0.2</v>
          </cell>
          <cell r="G81">
            <v>0.2</v>
          </cell>
        </row>
        <row r="82">
          <cell r="A82" t="str">
            <v>Marketing levy per pig produced</v>
          </cell>
          <cell r="B82">
            <v>0.65</v>
          </cell>
          <cell r="C82">
            <v>0.65</v>
          </cell>
          <cell r="D82">
            <v>0.65</v>
          </cell>
          <cell r="E82">
            <v>0.65</v>
          </cell>
          <cell r="F82">
            <v>0.65</v>
          </cell>
          <cell r="G82">
            <v>0.65</v>
          </cell>
        </row>
        <row r="83">
          <cell r="A83" t="str">
            <v>Animal health insurance per pig produced</v>
          </cell>
          <cell r="B83">
            <v>0.2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Ave Meat inspection/carcase classification charges per pig</v>
          </cell>
          <cell r="B84">
            <v>0.8</v>
          </cell>
          <cell r="C84">
            <v>0.71</v>
          </cell>
          <cell r="D84">
            <v>0.71</v>
          </cell>
          <cell r="E84">
            <v>0.72</v>
          </cell>
          <cell r="F84">
            <v>0.78</v>
          </cell>
          <cell r="G84">
            <v>0.7799999999999999</v>
          </cell>
        </row>
        <row r="86">
          <cell r="A86" t="str">
            <v>Transport: rearing pig to fattening farm (per pig transported)</v>
          </cell>
          <cell r="E86">
            <v>0.9089790594351219</v>
          </cell>
          <cell r="F86">
            <v>0.9222147041761063</v>
          </cell>
          <cell r="G86">
            <v>0.9831609815541614</v>
          </cell>
        </row>
        <row r="87">
          <cell r="A87" t="str">
            <v>Percentage of rearing pigs in open systems</v>
          </cell>
          <cell r="E87">
            <v>0.25</v>
          </cell>
          <cell r="F87">
            <v>0.25</v>
          </cell>
          <cell r="G87">
            <v>0.25</v>
          </cell>
        </row>
        <row r="88">
          <cell r="A88" t="str">
            <v>Transport: rearing pig to fattening farm (per finished pig)</v>
          </cell>
          <cell r="B88">
            <v>0.23</v>
          </cell>
          <cell r="C88">
            <v>0.23</v>
          </cell>
          <cell r="D88">
            <v>0.23</v>
          </cell>
          <cell r="E88">
            <v>0.2420156745746012</v>
          </cell>
          <cell r="F88">
            <v>0.24346468190249207</v>
          </cell>
          <cell r="G88">
            <v>0.25712117570095205</v>
          </cell>
        </row>
        <row r="89">
          <cell r="A89" t="str">
            <v>Transport: finishng pig to abattoir (per finished pig)</v>
          </cell>
          <cell r="B89">
            <v>1.64</v>
          </cell>
          <cell r="C89">
            <v>1.64</v>
          </cell>
          <cell r="D89">
            <v>1.64</v>
          </cell>
          <cell r="E89">
            <v>1.64</v>
          </cell>
          <cell r="F89">
            <v>1.64</v>
          </cell>
          <cell r="G89">
            <v>1.64</v>
          </cell>
        </row>
        <row r="91">
          <cell r="A91" t="str">
            <v>Straw &amp; Bedding per finisher</v>
          </cell>
          <cell r="B91">
            <v>1.15</v>
          </cell>
          <cell r="C91">
            <v>0.5</v>
          </cell>
          <cell r="D91">
            <v>0.41</v>
          </cell>
          <cell r="E91">
            <v>0.37</v>
          </cell>
          <cell r="F91">
            <v>0.51</v>
          </cell>
          <cell r="G91">
            <v>0.5</v>
          </cell>
        </row>
        <row r="92">
          <cell r="A92" t="str">
            <v>Water cost per finished pig</v>
          </cell>
          <cell r="B92">
            <v>0.61</v>
          </cell>
          <cell r="C92">
            <v>0.65</v>
          </cell>
          <cell r="D92">
            <v>0.62</v>
          </cell>
          <cell r="E92">
            <v>0.68</v>
          </cell>
          <cell r="F92">
            <v>0.73</v>
          </cell>
          <cell r="G92">
            <v>0.73</v>
          </cell>
        </row>
        <row r="93">
          <cell r="A93" t="str">
            <v>Miscellaneous costs per sow (breeding)</v>
          </cell>
          <cell r="B93">
            <v>2.1262171305308835</v>
          </cell>
          <cell r="C93">
            <v>2.55</v>
          </cell>
          <cell r="D93">
            <v>4.04</v>
          </cell>
          <cell r="E93">
            <v>3.9994585654219015</v>
          </cell>
          <cell r="F93">
            <v>3.48560371485404</v>
          </cell>
          <cell r="G93">
            <v>3.7970718112785913</v>
          </cell>
        </row>
        <row r="94">
          <cell r="A94" t="str">
            <v>Miscellaneous costs per finished pig (rearing/finishing)</v>
          </cell>
          <cell r="B94">
            <v>1.0792125550660794</v>
          </cell>
          <cell r="C94">
            <v>1.294313725490196</v>
          </cell>
          <cell r="D94">
            <v>2.0792351274787535</v>
          </cell>
          <cell r="E94">
            <v>0.6901780721013203</v>
          </cell>
          <cell r="F94">
            <v>0.8112785257299976</v>
          </cell>
          <cell r="G94">
            <v>1.7749262198414113</v>
          </cell>
        </row>
        <row r="96">
          <cell r="A96" t="str">
            <v>Other relevant cost factors ($)</v>
          </cell>
          <cell r="B96">
            <v>2002</v>
          </cell>
          <cell r="C96">
            <v>2003</v>
          </cell>
          <cell r="D96">
            <v>2004</v>
          </cell>
          <cell r="E96">
            <v>2005</v>
          </cell>
          <cell r="F96">
            <v>2006</v>
          </cell>
          <cell r="G96">
            <v>2006</v>
          </cell>
        </row>
        <row r="97">
          <cell r="A97" t="str">
            <v>Net Manure disposal costs per sow (breeding)</v>
          </cell>
          <cell r="B97">
            <v>5.77</v>
          </cell>
          <cell r="C97">
            <v>5.77</v>
          </cell>
          <cell r="D97">
            <v>6.004597337166861</v>
          </cell>
          <cell r="E97">
            <v>6.243659453863567</v>
          </cell>
          <cell r="F97">
            <v>6.317508241758242</v>
          </cell>
          <cell r="G97">
            <v>6.50703348901099</v>
          </cell>
        </row>
        <row r="98">
          <cell r="A98" t="str">
            <v>Net Manure disposal costs per finished pig (rearing/finishing)</v>
          </cell>
          <cell r="B98">
            <v>1.95</v>
          </cell>
          <cell r="C98">
            <v>1.95</v>
          </cell>
          <cell r="D98">
            <v>2.032749006802359</v>
          </cell>
          <cell r="E98">
            <v>2.1136792096106936</v>
          </cell>
          <cell r="F98">
            <v>2.1386793956043957</v>
          </cell>
          <cell r="G98">
            <v>2.2456133653846155</v>
          </cell>
        </row>
        <row r="99">
          <cell r="A99" t="str">
            <v>Disposal of dead animal cost (Fallen stock) per finished pig</v>
          </cell>
          <cell r="B99">
            <v>0.71</v>
          </cell>
          <cell r="C99">
            <v>0.71</v>
          </cell>
          <cell r="D99">
            <v>0.68</v>
          </cell>
          <cell r="E99">
            <v>0.64</v>
          </cell>
          <cell r="F99">
            <v>0.6835952674906401</v>
          </cell>
          <cell r="G99">
            <v>0.7041031255153594</v>
          </cell>
        </row>
        <row r="105">
          <cell r="A105" t="str">
            <v>DEPRECIATION CHARGE ESTIMATES</v>
          </cell>
        </row>
        <row r="106">
          <cell r="A106" t="str">
            <v>Additional assumptions</v>
          </cell>
        </row>
        <row r="107">
          <cell r="A107" t="str">
            <v>Split between building and equipment costs</v>
          </cell>
        </row>
        <row r="108">
          <cell r="A108" t="str">
            <v>Buildings</v>
          </cell>
          <cell r="B108">
            <v>0.62</v>
          </cell>
          <cell r="C108">
            <v>0.62</v>
          </cell>
          <cell r="D108">
            <v>0.62</v>
          </cell>
          <cell r="E108">
            <v>0.62</v>
          </cell>
          <cell r="F108">
            <v>0.62</v>
          </cell>
          <cell r="G108">
            <v>0.62</v>
          </cell>
        </row>
        <row r="109">
          <cell r="A109" t="str">
            <v>Equipment</v>
          </cell>
          <cell r="B109">
            <v>0.38</v>
          </cell>
          <cell r="C109">
            <v>0.38</v>
          </cell>
          <cell r="D109">
            <v>0.38</v>
          </cell>
          <cell r="E109">
            <v>0.38</v>
          </cell>
          <cell r="F109">
            <v>0.38</v>
          </cell>
          <cell r="G109">
            <v>0.38</v>
          </cell>
        </row>
        <row r="110">
          <cell r="A110" t="str">
            <v>Throughputs</v>
          </cell>
        </row>
        <row r="111">
          <cell r="A111" t="str">
            <v>Rearing pigs per pig place per year</v>
          </cell>
          <cell r="B111">
            <v>5.656826568265683</v>
          </cell>
          <cell r="C111">
            <v>5.675866711544934</v>
          </cell>
          <cell r="D111">
            <v>5.245159225476076</v>
          </cell>
          <cell r="E111">
            <v>5.88952290378824</v>
          </cell>
          <cell r="F111">
            <v>5.926066194631977</v>
          </cell>
          <cell r="G111">
            <v>5.411708558701878</v>
          </cell>
        </row>
        <row r="112">
          <cell r="A112" t="str">
            <v>Estimated charges</v>
          </cell>
        </row>
        <row r="113">
          <cell r="A113" t="str">
            <v>Building/equipment split</v>
          </cell>
        </row>
        <row r="114">
          <cell r="A114" t="str">
            <v>Sows: building</v>
          </cell>
          <cell r="B114">
            <v>558</v>
          </cell>
          <cell r="C114">
            <v>558</v>
          </cell>
          <cell r="D114">
            <v>558</v>
          </cell>
          <cell r="E114">
            <v>655.65</v>
          </cell>
          <cell r="F114">
            <v>753.3</v>
          </cell>
          <cell r="G114">
            <v>691.2340425531914</v>
          </cell>
        </row>
        <row r="115">
          <cell r="A115" t="str">
            <v>Sows: equipment</v>
          </cell>
          <cell r="B115">
            <v>342</v>
          </cell>
          <cell r="C115">
            <v>342</v>
          </cell>
          <cell r="D115">
            <v>342</v>
          </cell>
          <cell r="E115">
            <v>401.85</v>
          </cell>
          <cell r="F115">
            <v>461.7</v>
          </cell>
          <cell r="G115">
            <v>423.65957446808505</v>
          </cell>
        </row>
        <row r="116">
          <cell r="A116" t="str">
            <v>Piglets: building</v>
          </cell>
          <cell r="B116">
            <v>58.9</v>
          </cell>
          <cell r="C116">
            <v>59.148</v>
          </cell>
          <cell r="D116">
            <v>59.148</v>
          </cell>
          <cell r="E116">
            <v>60.264</v>
          </cell>
          <cell r="F116">
            <v>60.264</v>
          </cell>
          <cell r="G116">
            <v>44.85106382978723</v>
          </cell>
        </row>
        <row r="117">
          <cell r="A117" t="str">
            <v>Piglets: equipment</v>
          </cell>
          <cell r="B117">
            <v>36.1</v>
          </cell>
          <cell r="C117">
            <v>36.252</v>
          </cell>
          <cell r="D117">
            <v>36.252</v>
          </cell>
          <cell r="E117">
            <v>36.936</v>
          </cell>
          <cell r="F117">
            <v>36.936</v>
          </cell>
          <cell r="G117">
            <v>27.48936170212766</v>
          </cell>
        </row>
        <row r="118">
          <cell r="A118" t="str">
            <v>Finishers: building</v>
          </cell>
          <cell r="B118">
            <v>94.86</v>
          </cell>
          <cell r="C118">
            <v>94.86</v>
          </cell>
          <cell r="D118">
            <v>94.86</v>
          </cell>
          <cell r="E118">
            <v>101.835</v>
          </cell>
          <cell r="F118">
            <v>108.81</v>
          </cell>
          <cell r="G118">
            <v>125.31914893617021</v>
          </cell>
        </row>
        <row r="119">
          <cell r="A119" t="str">
            <v>Finishers: equipment</v>
          </cell>
          <cell r="B119">
            <v>58.14</v>
          </cell>
          <cell r="C119">
            <v>58.14</v>
          </cell>
          <cell r="D119">
            <v>58.14</v>
          </cell>
          <cell r="E119">
            <v>62.415</v>
          </cell>
          <cell r="F119">
            <v>66.69</v>
          </cell>
          <cell r="G119">
            <v>76.80851063829788</v>
          </cell>
        </row>
        <row r="120">
          <cell r="A120" t="str">
            <v>Ave interest on capital</v>
          </cell>
        </row>
        <row r="121">
          <cell r="A121" t="str">
            <v>Sows: building</v>
          </cell>
          <cell r="B121">
            <v>35.7940978338368</v>
          </cell>
          <cell r="C121">
            <v>44.77536365240576</v>
          </cell>
          <cell r="D121">
            <v>47.178503063579285</v>
          </cell>
          <cell r="E121">
            <v>59.93050972464896</v>
          </cell>
          <cell r="F121">
            <v>67.93297332243729</v>
          </cell>
          <cell r="G121">
            <v>60.216019520438664</v>
          </cell>
        </row>
        <row r="122">
          <cell r="A122" t="str">
            <v>Sows: equipment</v>
          </cell>
          <cell r="B122">
            <v>39.07649700658207</v>
          </cell>
          <cell r="C122">
            <v>44.29056463818618</v>
          </cell>
          <cell r="D122">
            <v>45.64481293191791</v>
          </cell>
          <cell r="E122">
            <v>56.134887456760154</v>
          </cell>
          <cell r="F122">
            <v>63.98440651348599</v>
          </cell>
          <cell r="G122">
            <v>57.53449318026332</v>
          </cell>
        </row>
        <row r="123">
          <cell r="A123" t="str">
            <v>Piglets: building</v>
          </cell>
          <cell r="B123">
            <v>3.7782658824605515</v>
          </cell>
          <cell r="C123">
            <v>4.746188547155011</v>
          </cell>
          <cell r="D123">
            <v>5.000921324739404</v>
          </cell>
          <cell r="E123">
            <v>5.508506425754968</v>
          </cell>
          <cell r="F123">
            <v>5.4346378657949845</v>
          </cell>
          <cell r="G123">
            <v>3.9071463047612878</v>
          </cell>
        </row>
        <row r="124">
          <cell r="A124" t="str">
            <v>Piglets: equipment</v>
          </cell>
          <cell r="B124">
            <v>4.124741350694775</v>
          </cell>
          <cell r="C124">
            <v>4.694799851647736</v>
          </cell>
          <cell r="D124">
            <v>4.838350170783299</v>
          </cell>
          <cell r="E124">
            <v>5.159632208791572</v>
          </cell>
          <cell r="F124">
            <v>5.118752521078879</v>
          </cell>
          <cell r="G124">
            <v>3.733154137650674</v>
          </cell>
        </row>
        <row r="125">
          <cell r="A125" t="str">
            <v>Finishers: building</v>
          </cell>
          <cell r="B125">
            <v>6.084996631752256</v>
          </cell>
          <cell r="C125">
            <v>7.611811820908979</v>
          </cell>
          <cell r="D125">
            <v>8.02034552080848</v>
          </cell>
          <cell r="E125">
            <v>9.308355765743348</v>
          </cell>
          <cell r="F125">
            <v>9.812540591018722</v>
          </cell>
          <cell r="G125">
            <v>10.917026439774187</v>
          </cell>
        </row>
        <row r="126">
          <cell r="A126" t="str">
            <v>Finishers: equipment</v>
          </cell>
          <cell r="B126">
            <v>6.643004491118952</v>
          </cell>
          <cell r="C126">
            <v>7.529395988491652</v>
          </cell>
          <cell r="D126">
            <v>7.759618198426044</v>
          </cell>
          <cell r="E126">
            <v>8.718822945411683</v>
          </cell>
          <cell r="F126">
            <v>9.242192051947978</v>
          </cell>
          <cell r="G126">
            <v>10.430871855200413</v>
          </cell>
        </row>
        <row r="127">
          <cell r="A127" t="str">
            <v>Finance Cost per pig</v>
          </cell>
        </row>
        <row r="128">
          <cell r="A128" t="str">
            <v>Sows: building</v>
          </cell>
          <cell r="B128">
            <v>1.891706921381091</v>
          </cell>
          <cell r="C128">
            <v>2.3689238049388144</v>
          </cell>
          <cell r="D128">
            <v>2.5028472384292657</v>
          </cell>
          <cell r="E128">
            <v>3.0860219563007614</v>
          </cell>
          <cell r="F128">
            <v>3.4558109695538315</v>
          </cell>
          <cell r="G128">
            <v>2.9159797892275163</v>
          </cell>
        </row>
        <row r="129">
          <cell r="A129" t="str">
            <v>Sows: equipment</v>
          </cell>
          <cell r="B129">
            <v>2.065180695259756</v>
          </cell>
          <cell r="C129">
            <v>2.343274612353554</v>
          </cell>
          <cell r="D129">
            <v>2.4214840780623104</v>
          </cell>
          <cell r="E129">
            <v>2.8905726983127</v>
          </cell>
          <cell r="F129">
            <v>3.254943852673447</v>
          </cell>
          <cell r="G129">
            <v>2.7861260281435825</v>
          </cell>
        </row>
        <row r="130">
          <cell r="A130" t="str">
            <v>Piglets: building</v>
          </cell>
          <cell r="B130">
            <v>0.6679126250142265</v>
          </cell>
          <cell r="C130">
            <v>0.8362050746366327</v>
          </cell>
          <cell r="D130">
            <v>0.9534355602494596</v>
          </cell>
          <cell r="E130">
            <v>0.9353060537742036</v>
          </cell>
          <cell r="F130">
            <v>0.9170734324091513</v>
          </cell>
          <cell r="G130">
            <v>0.7219801773099375</v>
          </cell>
        </row>
        <row r="131">
          <cell r="A131" t="str">
            <v>Piglets: equipment</v>
          </cell>
          <cell r="B131">
            <v>0.729161713006056</v>
          </cell>
          <cell r="C131">
            <v>0.8271511806467072</v>
          </cell>
          <cell r="D131">
            <v>0.9224410476012092</v>
          </cell>
          <cell r="E131">
            <v>0.8760696397789386</v>
          </cell>
          <cell r="F131">
            <v>0.8637690422215688</v>
          </cell>
          <cell r="G131">
            <v>0.6898291172106571</v>
          </cell>
        </row>
        <row r="132">
          <cell r="A132" t="str">
            <v>Finishers: building</v>
          </cell>
          <cell r="B132">
            <v>1.7557292622087457</v>
          </cell>
          <cell r="C132">
            <v>2.1881693119476555</v>
          </cell>
          <cell r="D132">
            <v>2.2988518081169254</v>
          </cell>
          <cell r="E132">
            <v>2.5970486193933886</v>
          </cell>
          <cell r="F132">
            <v>2.814987332155261</v>
          </cell>
          <cell r="G132">
            <v>2.9200675506150646</v>
          </cell>
        </row>
        <row r="133">
          <cell r="A133" t="str">
            <v>Finishers: equipment</v>
          </cell>
          <cell r="B133">
            <v>1.9167335793057052</v>
          </cell>
          <cell r="C133">
            <v>2.164477213462136</v>
          </cell>
          <cell r="D133">
            <v>2.2241201802925015</v>
          </cell>
          <cell r="E133">
            <v>2.432567862999869</v>
          </cell>
          <cell r="F133">
            <v>2.6513677376674765</v>
          </cell>
          <cell r="G133">
            <v>2.79003175425347</v>
          </cell>
        </row>
        <row r="134">
          <cell r="A134" t="str">
            <v>Total</v>
          </cell>
          <cell r="B134">
            <v>9.026424796175581</v>
          </cell>
          <cell r="C134">
            <v>10.7282011979855</v>
          </cell>
          <cell r="D134">
            <v>11.323179912751673</v>
          </cell>
          <cell r="E134">
            <v>12.817586830559861</v>
          </cell>
          <cell r="F134">
            <v>13.957952366680734</v>
          </cell>
          <cell r="G134">
            <v>12.824014416760226</v>
          </cell>
        </row>
        <row r="136">
          <cell r="A136" t="str">
            <v>TOTAL COST SUMMARY</v>
          </cell>
        </row>
        <row r="137">
          <cell r="A137" t="str">
            <v>Variable costs</v>
          </cell>
          <cell r="B137">
            <v>80.15593875245202</v>
          </cell>
          <cell r="C137">
            <v>74.5814306562581</v>
          </cell>
          <cell r="D137">
            <v>80.06130200173318</v>
          </cell>
          <cell r="E137">
            <v>72.43453472970076</v>
          </cell>
          <cell r="F137">
            <v>74.72445883071738</v>
          </cell>
          <cell r="G137">
            <v>88.74537453288892</v>
          </cell>
        </row>
        <row r="138">
          <cell r="A138" t="str">
            <v>Feed</v>
          </cell>
          <cell r="B138">
            <v>54.573886216392474</v>
          </cell>
          <cell r="C138">
            <v>48.714565230382824</v>
          </cell>
          <cell r="D138">
            <v>54.770575259823566</v>
          </cell>
          <cell r="E138">
            <v>48.73507686731433</v>
          </cell>
          <cell r="F138">
            <v>50.106377334042115</v>
          </cell>
          <cell r="G138">
            <v>60.77770565750037</v>
          </cell>
        </row>
        <row r="139">
          <cell r="A139" t="str">
            <v>Breeding cost</v>
          </cell>
          <cell r="B139">
            <v>1.439202717783038</v>
          </cell>
          <cell r="C139">
            <v>2.312655221520762</v>
          </cell>
          <cell r="D139">
            <v>1.4016022430739583</v>
          </cell>
          <cell r="E139">
            <v>1.2473957878675697</v>
          </cell>
          <cell r="F139">
            <v>1.5731391083220798</v>
          </cell>
          <cell r="G139">
            <v>2.057303201094137</v>
          </cell>
        </row>
        <row r="140">
          <cell r="A140" t="str">
            <v>Vet and med</v>
          </cell>
          <cell r="B140">
            <v>3.573430900364976</v>
          </cell>
          <cell r="C140">
            <v>3.1634501120988854</v>
          </cell>
          <cell r="D140">
            <v>2.540237697637895</v>
          </cell>
          <cell r="E140">
            <v>3.3572579430499703</v>
          </cell>
          <cell r="F140">
            <v>3.0793793295459224</v>
          </cell>
          <cell r="G140">
            <v>2.700488051726775</v>
          </cell>
        </row>
        <row r="141">
          <cell r="A141" t="str">
            <v>Energy</v>
          </cell>
          <cell r="B141">
            <v>2.357648717483301</v>
          </cell>
          <cell r="C141">
            <v>3.137483537147831</v>
          </cell>
          <cell r="D141">
            <v>2.972195372596856</v>
          </cell>
          <cell r="E141">
            <v>1.9914868715410678</v>
          </cell>
          <cell r="F141">
            <v>1.5254421002155933</v>
          </cell>
          <cell r="G141">
            <v>3.8688020565377417</v>
          </cell>
        </row>
        <row r="142">
          <cell r="A142" t="str">
            <v>Maintenance</v>
          </cell>
          <cell r="B142">
            <v>6.58026646489986</v>
          </cell>
          <cell r="C142">
            <v>6.66695226818642</v>
          </cell>
          <cell r="D142">
            <v>6.864132527558694</v>
          </cell>
          <cell r="E142">
            <v>7.372863236570534</v>
          </cell>
          <cell r="F142">
            <v>8.101935809120203</v>
          </cell>
          <cell r="G142">
            <v>7.58919734079289</v>
          </cell>
        </row>
        <row r="143">
          <cell r="A143" t="str">
            <v>Levies, insurance, inspection</v>
          </cell>
          <cell r="B143">
            <v>3.034965034965035</v>
          </cell>
          <cell r="C143">
            <v>2.610497237569061</v>
          </cell>
          <cell r="D143">
            <v>2.5778833107191317</v>
          </cell>
          <cell r="E143">
            <v>2.637023715777035</v>
          </cell>
          <cell r="F143">
            <v>2.780027783005367</v>
          </cell>
          <cell r="G143">
            <v>2.9681826173957946</v>
          </cell>
        </row>
        <row r="144">
          <cell r="A144" t="str">
            <v>Miscellaneous</v>
          </cell>
          <cell r="B144">
            <v>8.596538700563329</v>
          </cell>
          <cell r="C144">
            <v>7.9758270493523185</v>
          </cell>
          <cell r="D144">
            <v>8.934675590323087</v>
          </cell>
          <cell r="E144">
            <v>7.093430307580249</v>
          </cell>
          <cell r="F144">
            <v>7.558157366466101</v>
          </cell>
          <cell r="G144">
            <v>8.783695607841189</v>
          </cell>
        </row>
        <row r="145">
          <cell r="A145" t="str">
            <v>Fixed costs</v>
          </cell>
          <cell r="B145">
            <v>25.58521011627726</v>
          </cell>
          <cell r="C145">
            <v>28.835428814314966</v>
          </cell>
          <cell r="D145">
            <v>30.110396624260463</v>
          </cell>
          <cell r="E145">
            <v>32.01185660265666</v>
          </cell>
          <cell r="F145">
            <v>33.856710741823875</v>
          </cell>
          <cell r="G145">
            <v>31.870181877668173</v>
          </cell>
        </row>
        <row r="146">
          <cell r="A146" t="str">
            <v>Labour</v>
          </cell>
          <cell r="B146">
            <v>12.460208989238604</v>
          </cell>
          <cell r="C146">
            <v>12.595154370608974</v>
          </cell>
          <cell r="D146">
            <v>13.272647777191459</v>
          </cell>
          <cell r="E146">
            <v>13.33565976103335</v>
          </cell>
          <cell r="F146">
            <v>13.643357750225709</v>
          </cell>
          <cell r="G146">
            <v>13.315230586217544</v>
          </cell>
        </row>
        <row r="147">
          <cell r="A147" t="str">
            <v>Finance costs</v>
          </cell>
          <cell r="B147">
            <v>12.62437034430151</v>
          </cell>
          <cell r="C147">
            <v>14.817957455781078</v>
          </cell>
          <cell r="D147">
            <v>15.36388047863185</v>
          </cell>
          <cell r="E147">
            <v>17.27437578242569</v>
          </cell>
          <cell r="F147">
            <v>18.785938582342844</v>
          </cell>
          <cell r="G147">
            <v>16.785359184241134</v>
          </cell>
        </row>
        <row r="148">
          <cell r="A148" t="str">
            <v>Interest on working capital</v>
          </cell>
          <cell r="B148">
            <v>0.5006307827371466</v>
          </cell>
          <cell r="C148">
            <v>1.4223169879249173</v>
          </cell>
          <cell r="D148">
            <v>1.4738683684371559</v>
          </cell>
          <cell r="E148">
            <v>1.4018210591976135</v>
          </cell>
          <cell r="F148">
            <v>1.4274144092553214</v>
          </cell>
          <cell r="G148">
            <v>1.7695921072094971</v>
          </cell>
        </row>
        <row r="149">
          <cell r="A149" t="str">
            <v>Total costs</v>
          </cell>
          <cell r="B149">
            <v>105.74114886872928</v>
          </cell>
          <cell r="C149">
            <v>103.41685947057307</v>
          </cell>
          <cell r="D149">
            <v>110.17169862599364</v>
          </cell>
          <cell r="E149">
            <v>104.44639133235742</v>
          </cell>
          <cell r="F149">
            <v>108.58116957254126</v>
          </cell>
          <cell r="G149">
            <v>120.61555641055709</v>
          </cell>
        </row>
        <row r="151">
          <cell r="A151" t="str">
            <v>Feed</v>
          </cell>
          <cell r="B151">
            <v>54.573886216392474</v>
          </cell>
          <cell r="C151">
            <v>48.714565230382824</v>
          </cell>
          <cell r="D151">
            <v>54.770575259823566</v>
          </cell>
          <cell r="E151">
            <v>48.73507686731433</v>
          </cell>
          <cell r="F151">
            <v>50.106377334042115</v>
          </cell>
          <cell r="G151">
            <v>60.77770565750037</v>
          </cell>
        </row>
        <row r="152">
          <cell r="A152" t="str">
            <v>Other variable costs</v>
          </cell>
          <cell r="B152">
            <v>7.370282335631314</v>
          </cell>
          <cell r="C152">
            <v>8.61358887076748</v>
          </cell>
          <cell r="D152">
            <v>6.914035313308709</v>
          </cell>
          <cell r="E152">
            <v>6.596140602458608</v>
          </cell>
          <cell r="F152">
            <v>6.177960538083595</v>
          </cell>
          <cell r="G152">
            <v>8.626593309358654</v>
          </cell>
        </row>
        <row r="153">
          <cell r="A153" t="str">
            <v>Labour</v>
          </cell>
          <cell r="B153">
            <v>12.460208989238604</v>
          </cell>
          <cell r="C153">
            <v>12.595154370608974</v>
          </cell>
          <cell r="D153">
            <v>13.272647777191459</v>
          </cell>
          <cell r="E153">
            <v>13.33565976103335</v>
          </cell>
          <cell r="F153">
            <v>13.643357750225709</v>
          </cell>
          <cell r="G153">
            <v>13.315230586217544</v>
          </cell>
        </row>
        <row r="154">
          <cell r="A154" t="str">
            <v>Building, finance &amp; Misc</v>
          </cell>
          <cell r="B154">
            <v>31.33677132746688</v>
          </cell>
          <cell r="C154">
            <v>33.493550998813795</v>
          </cell>
          <cell r="D154">
            <v>35.214440275669915</v>
          </cell>
          <cell r="E154">
            <v>35.77951410155113</v>
          </cell>
          <cell r="F154">
            <v>38.653473950189834</v>
          </cell>
          <cell r="G154">
            <v>37.8960268574805</v>
          </cell>
        </row>
        <row r="155">
          <cell r="A155" t="str">
            <v>Total costs</v>
          </cell>
          <cell r="B155">
            <v>105.74114886872927</v>
          </cell>
          <cell r="C155">
            <v>103.41685947057306</v>
          </cell>
          <cell r="D155">
            <v>110.17169862599366</v>
          </cell>
          <cell r="E155">
            <v>104.44639133235742</v>
          </cell>
          <cell r="F155">
            <v>108.58116957254126</v>
          </cell>
          <cell r="G155">
            <v>120.61555641055705</v>
          </cell>
        </row>
        <row r="157">
          <cell r="A157" t="str">
            <v>RECONCILIATION</v>
          </cell>
        </row>
        <row r="158">
          <cell r="A158" t="str">
            <v>Feed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Other variable costs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Labour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Building, finance &amp; Misc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Total costs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it"/>
      <sheetName val="calcul"/>
      <sheetName val="RSLTA98"/>
      <sheetName val="liste éleveurs"/>
      <sheetName val="Liste par Grp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GT plein air"/>
      <sheetName val="GROUPGT nés totaux"/>
      <sheetName val="Camembert "/>
      <sheetName val="Edit tot"/>
      <sheetName val="Edit viv"/>
      <sheetName val="GROUPGT_viv"/>
      <sheetName val="GROUPGT_tot"/>
      <sheetName val="Edit"/>
    </sheetNames>
    <sheetDataSet>
      <sheetData sheetId="5">
        <row r="5">
          <cell r="D5">
            <v>0.5</v>
          </cell>
        </row>
      </sheetData>
      <sheetData sheetId="6">
        <row r="5">
          <cell r="D5">
            <v>0.5</v>
          </cell>
          <cell r="E5">
            <v>13.25</v>
          </cell>
        </row>
        <row r="6">
          <cell r="D6">
            <v>-0.10000000000000142</v>
          </cell>
          <cell r="E6">
            <v>16.45</v>
          </cell>
        </row>
        <row r="7">
          <cell r="B7">
            <v>24.2</v>
          </cell>
          <cell r="C7">
            <v>25.6</v>
          </cell>
          <cell r="D7">
            <v>-1.4000000000000021</v>
          </cell>
          <cell r="E7">
            <v>24.9</v>
          </cell>
        </row>
        <row r="8">
          <cell r="B8">
            <v>7.3</v>
          </cell>
          <cell r="C8">
            <v>8.1</v>
          </cell>
          <cell r="D8">
            <v>-0.7999999999999998</v>
          </cell>
          <cell r="E8">
            <v>7.699999999999999</v>
          </cell>
        </row>
        <row r="9">
          <cell r="D9">
            <v>0.026051467668601447</v>
          </cell>
          <cell r="E9">
            <v>-0.13172880550665766</v>
          </cell>
        </row>
        <row r="10">
          <cell r="D10">
            <v>1.5</v>
          </cell>
          <cell r="E10">
            <v>27.25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UPGT"/>
      <sheetName val="GROUPGT (PleinAir-Bât)"/>
      <sheetName val="GROUP3S"/>
      <sheetName val="GROUPN"/>
      <sheetName val="GROUPNE"/>
      <sheetName val="GROUPEN"/>
      <sheetName val="GROUPSE"/>
      <sheetName val="From_NS"/>
      <sheetName val="From_NE"/>
      <sheetName val="From_GT"/>
      <sheetName val="From_GT (2)"/>
      <sheetName val="From_GT (PleinAir-Bât)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4">
        <row r="17">
          <cell r="D17">
            <v>-0.1499999999999999</v>
          </cell>
          <cell r="E17">
            <v>2.6950000000000003</v>
          </cell>
        </row>
        <row r="18">
          <cell r="D18">
            <v>-0.20000000000000018</v>
          </cell>
          <cell r="E18">
            <v>7.699999999999999</v>
          </cell>
        </row>
        <row r="19">
          <cell r="D19">
            <v>-17</v>
          </cell>
          <cell r="E19">
            <v>1256.5</v>
          </cell>
        </row>
        <row r="20">
          <cell r="D20">
            <v>-0.0050000000000000044</v>
          </cell>
          <cell r="E20">
            <v>0.1835</v>
          </cell>
        </row>
        <row r="21">
          <cell r="D21">
            <v>-13</v>
          </cell>
          <cell r="E21">
            <v>60.5</v>
          </cell>
        </row>
        <row r="22">
          <cell r="D22">
            <v>1.9000000000000057</v>
          </cell>
          <cell r="E22">
            <v>112.75</v>
          </cell>
        </row>
        <row r="24">
          <cell r="D24">
            <v>0.02689917972831779</v>
          </cell>
          <cell r="E24">
            <v>1.2245673928944618</v>
          </cell>
        </row>
        <row r="25">
          <cell r="D25">
            <v>-0.009000000000000008</v>
          </cell>
          <cell r="E25">
            <v>0.1905</v>
          </cell>
        </row>
        <row r="26">
          <cell r="D26">
            <v>0.01901954629823721</v>
          </cell>
          <cell r="E26">
            <v>0.9564251246555748</v>
          </cell>
        </row>
        <row r="28">
          <cell r="D28">
            <v>588</v>
          </cell>
          <cell r="E28">
            <v>1306</v>
          </cell>
        </row>
        <row r="29">
          <cell r="D29">
            <v>2.1000000000000085</v>
          </cell>
          <cell r="E29">
            <v>105.05000000000001</v>
          </cell>
        </row>
        <row r="30">
          <cell r="D30">
            <v>0.03200000000000003</v>
          </cell>
          <cell r="E30">
            <v>0.921</v>
          </cell>
        </row>
      </sheetData>
      <sheetData sheetId="5">
        <row r="11">
          <cell r="D11">
            <v>0.10000000000000053</v>
          </cell>
          <cell r="E11">
            <v>7.85</v>
          </cell>
        </row>
        <row r="14">
          <cell r="D14">
            <v>-0.16877637130802015</v>
          </cell>
          <cell r="E14">
            <v>33.24894514767932</v>
          </cell>
        </row>
        <row r="18">
          <cell r="B18">
            <v>157.53846153846152</v>
          </cell>
          <cell r="C18">
            <v>161.83574879227052</v>
          </cell>
          <cell r="D18">
            <v>-4.297287253809003</v>
          </cell>
          <cell r="E18">
            <v>159.687105165366</v>
          </cell>
        </row>
        <row r="19">
          <cell r="B19">
            <v>7</v>
          </cell>
          <cell r="C19">
            <v>7</v>
          </cell>
          <cell r="D19">
            <v>0</v>
          </cell>
          <cell r="E19">
            <v>7</v>
          </cell>
        </row>
        <row r="20">
          <cell r="D20">
            <v>378.38147273731977</v>
          </cell>
          <cell r="E20">
            <v>407.53904390249494</v>
          </cell>
        </row>
        <row r="21">
          <cell r="D21">
            <v>168</v>
          </cell>
          <cell r="E21">
            <v>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s"/>
      <sheetName val="Austria"/>
      <sheetName val="Belgium"/>
      <sheetName val="Denmark"/>
      <sheetName val="France"/>
      <sheetName val="Germany"/>
      <sheetName val="Great Britain"/>
      <sheetName val="Ireland"/>
      <sheetName val="Italy"/>
      <sheetName val="Netherlands"/>
      <sheetName val="Sweden"/>
      <sheetName val="Depreciation charges"/>
      <sheetName val="Costs per kg cold weight"/>
      <sheetName val="Costs per kg hot weight"/>
      <sheetName val="Costs per kg cold (chart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sts"/>
      <sheetName val="Ded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O103"/>
  <sheetViews>
    <sheetView tabSelected="1" workbookViewId="0" topLeftCell="A1">
      <pane xSplit="1" ySplit="9" topLeftCell="B10" activePane="bottomRight" state="frozen"/>
      <selection pane="topLeft" activeCell="H166" sqref="H166"/>
      <selection pane="topRight" activeCell="H166" sqref="H166"/>
      <selection pane="bottomLeft" activeCell="H166" sqref="H166"/>
      <selection pane="bottomRight" activeCell="C4" sqref="C4"/>
    </sheetView>
  </sheetViews>
  <sheetFormatPr defaultColWidth="9.140625" defaultRowHeight="12.75"/>
  <cols>
    <col min="1" max="1" width="52.28125" style="0" customWidth="1"/>
    <col min="2" max="2" width="38.7109375" style="78" customWidth="1"/>
    <col min="3" max="3" width="66.57421875" style="78" customWidth="1"/>
    <col min="4" max="4" width="17.57421875" style="0" customWidth="1"/>
    <col min="5" max="9" width="13.7109375" style="0" customWidth="1"/>
    <col min="10" max="10" width="43.421875" style="0" customWidth="1"/>
  </cols>
  <sheetData>
    <row r="1" spans="1:3" ht="14.25" thickBot="1" thickTop="1">
      <c r="A1" s="140" t="s">
        <v>134</v>
      </c>
      <c r="B1" s="142" t="s">
        <v>138</v>
      </c>
      <c r="C1" s="137"/>
    </row>
    <row r="2" spans="1:3" ht="27" thickBot="1" thickTop="1">
      <c r="A2" s="141" t="s">
        <v>135</v>
      </c>
      <c r="B2" s="142"/>
      <c r="C2" s="139"/>
    </row>
    <row r="3" spans="1:3" ht="14.25" thickBot="1" thickTop="1">
      <c r="A3" s="141" t="s">
        <v>136</v>
      </c>
      <c r="B3" s="142"/>
      <c r="C3" s="139"/>
    </row>
    <row r="4" spans="1:3" ht="14.25" thickBot="1" thickTop="1">
      <c r="A4" s="141" t="s">
        <v>137</v>
      </c>
      <c r="B4" s="142"/>
      <c r="C4" s="139"/>
    </row>
    <row r="5" spans="1:3" ht="14.25" thickBot="1" thickTop="1">
      <c r="A5" s="97" t="s">
        <v>119</v>
      </c>
      <c r="B5" s="142"/>
      <c r="C5" s="138"/>
    </row>
    <row r="6" spans="1:3" ht="13.5" thickTop="1">
      <c r="A6" s="18" t="s">
        <v>101</v>
      </c>
      <c r="B6" s="72"/>
      <c r="C6" s="72"/>
    </row>
    <row r="7" spans="1:3" ht="12.75">
      <c r="A7" s="18" t="s">
        <v>102</v>
      </c>
      <c r="B7" s="72"/>
      <c r="C7" s="72"/>
    </row>
    <row r="8" spans="1:3" ht="12.75">
      <c r="A8" s="18"/>
      <c r="B8" s="72"/>
      <c r="C8" s="72"/>
    </row>
    <row r="9" spans="1:10" ht="12.75">
      <c r="A9" s="25" t="s">
        <v>7</v>
      </c>
      <c r="B9" s="73" t="s">
        <v>12</v>
      </c>
      <c r="C9" s="73" t="s">
        <v>6</v>
      </c>
      <c r="D9" s="21">
        <v>2006</v>
      </c>
      <c r="E9" s="21">
        <v>2007</v>
      </c>
      <c r="F9" s="21">
        <v>2008</v>
      </c>
      <c r="G9" s="21">
        <v>2009</v>
      </c>
      <c r="H9" s="21"/>
      <c r="I9" s="21"/>
      <c r="J9" s="31" t="s">
        <v>4</v>
      </c>
    </row>
    <row r="10" spans="1:10" ht="12.75">
      <c r="A10" s="89" t="s">
        <v>5</v>
      </c>
      <c r="B10" s="77" t="s">
        <v>13</v>
      </c>
      <c r="C10" s="77" t="s">
        <v>8</v>
      </c>
      <c r="D10" s="39">
        <f>+-((D13*D15)-D13)*D12</f>
        <v>0</v>
      </c>
      <c r="E10" s="39">
        <f>+-((E13*E15)-E13)*E12</f>
        <v>0</v>
      </c>
      <c r="F10" s="39">
        <f>+-((F13*F15)-F13)*F12</f>
        <v>0</v>
      </c>
      <c r="G10" s="39">
        <f>+-((G13*G15)-G13)*G12</f>
        <v>0</v>
      </c>
      <c r="H10" s="5"/>
      <c r="I10" s="39"/>
      <c r="J10" s="99"/>
    </row>
    <row r="11" spans="1:10" ht="12.75">
      <c r="A11" s="89" t="s">
        <v>9</v>
      </c>
      <c r="B11" s="77" t="s">
        <v>13</v>
      </c>
      <c r="C11" s="77" t="s">
        <v>10</v>
      </c>
      <c r="D11" s="39">
        <f>D10*(1-D16)*(1-D17)</f>
        <v>0</v>
      </c>
      <c r="E11" s="39">
        <f>E10*(1-E16)*(1-E17)</f>
        <v>0</v>
      </c>
      <c r="F11" s="39">
        <f>F10*(1-F16)*(1-F17)</f>
        <v>0</v>
      </c>
      <c r="G11" s="39">
        <f>G10*(1-G16)*(1-G17)</f>
        <v>0</v>
      </c>
      <c r="H11" s="39"/>
      <c r="I11" s="39"/>
      <c r="J11" s="99"/>
    </row>
    <row r="12" spans="1:10" ht="12.75">
      <c r="A12" s="89" t="s">
        <v>11</v>
      </c>
      <c r="B12" s="133" t="s">
        <v>122</v>
      </c>
      <c r="C12" s="133"/>
      <c r="D12" s="81"/>
      <c r="E12" s="81"/>
      <c r="F12" s="81"/>
      <c r="G12" s="81"/>
      <c r="H12" s="43"/>
      <c r="I12" s="43"/>
      <c r="J12" s="100"/>
    </row>
    <row r="13" spans="1:10" ht="12.75">
      <c r="A13" s="89" t="s">
        <v>124</v>
      </c>
      <c r="C13" s="77" t="s">
        <v>123</v>
      </c>
      <c r="D13" s="82"/>
      <c r="E13" s="82"/>
      <c r="F13" s="82"/>
      <c r="G13" s="82"/>
      <c r="H13" s="44"/>
      <c r="I13" s="44"/>
      <c r="J13" s="101"/>
    </row>
    <row r="14" spans="1:10" ht="12.75">
      <c r="A14" s="89" t="s">
        <v>14</v>
      </c>
      <c r="B14" s="77"/>
      <c r="C14" s="77"/>
      <c r="D14" s="82"/>
      <c r="E14" s="82"/>
      <c r="F14" s="83"/>
      <c r="G14" s="83"/>
      <c r="H14" s="45"/>
      <c r="I14" s="45"/>
      <c r="J14" s="101"/>
    </row>
    <row r="15" spans="1:10" ht="12.75">
      <c r="A15" s="89" t="s">
        <v>15</v>
      </c>
      <c r="B15" s="134" t="s">
        <v>16</v>
      </c>
      <c r="C15" s="134"/>
      <c r="D15" s="83"/>
      <c r="E15" s="83"/>
      <c r="F15" s="83"/>
      <c r="G15" s="83"/>
      <c r="H15" s="45"/>
      <c r="I15" s="45"/>
      <c r="J15" s="102"/>
    </row>
    <row r="16" spans="1:10" ht="12.75">
      <c r="A16" s="89" t="s">
        <v>17</v>
      </c>
      <c r="B16" s="134" t="s">
        <v>16</v>
      </c>
      <c r="C16" s="134"/>
      <c r="D16" s="83"/>
      <c r="E16" s="83"/>
      <c r="F16" s="83"/>
      <c r="G16" s="83"/>
      <c r="H16" s="45"/>
      <c r="I16" s="45"/>
      <c r="J16" s="102"/>
    </row>
    <row r="17" spans="1:10" ht="25.5">
      <c r="A17" s="89" t="s">
        <v>18</v>
      </c>
      <c r="B17" s="77" t="s">
        <v>19</v>
      </c>
      <c r="C17" s="80" t="s">
        <v>20</v>
      </c>
      <c r="D17" s="83"/>
      <c r="E17" s="83"/>
      <c r="F17" s="83"/>
      <c r="G17" s="83"/>
      <c r="H17" s="45"/>
      <c r="I17" s="45"/>
      <c r="J17" s="102"/>
    </row>
    <row r="18" spans="1:10" ht="12.75">
      <c r="A18" s="89" t="s">
        <v>21</v>
      </c>
      <c r="C18" s="77" t="s">
        <v>22</v>
      </c>
      <c r="D18" s="83"/>
      <c r="E18" s="83"/>
      <c r="F18" s="83"/>
      <c r="G18" s="83"/>
      <c r="H18" s="45"/>
      <c r="I18" s="45"/>
      <c r="J18" s="102"/>
    </row>
    <row r="19" spans="1:12" ht="12.75">
      <c r="A19" s="89" t="s">
        <v>23</v>
      </c>
      <c r="B19" s="77"/>
      <c r="C19" s="77"/>
      <c r="D19" s="84"/>
      <c r="E19" s="84"/>
      <c r="F19" s="84"/>
      <c r="G19" s="84"/>
      <c r="H19" s="8"/>
      <c r="I19" s="8"/>
      <c r="J19" s="103"/>
    </row>
    <row r="20" spans="1:10" ht="12.75">
      <c r="A20" s="89" t="s">
        <v>24</v>
      </c>
      <c r="B20" s="77"/>
      <c r="C20" s="77"/>
      <c r="D20" s="84"/>
      <c r="E20" s="84"/>
      <c r="F20" s="85"/>
      <c r="G20" s="85"/>
      <c r="H20" s="46"/>
      <c r="I20" s="46"/>
      <c r="J20" s="104"/>
    </row>
    <row r="21" spans="1:10" ht="12.75">
      <c r="A21" s="89" t="s">
        <v>25</v>
      </c>
      <c r="B21" s="77"/>
      <c r="C21" s="77"/>
      <c r="D21" s="84"/>
      <c r="E21" s="84"/>
      <c r="F21" s="85"/>
      <c r="G21" s="85"/>
      <c r="H21" s="46"/>
      <c r="I21" s="46"/>
      <c r="J21" s="104"/>
    </row>
    <row r="22" spans="1:10" ht="12.75">
      <c r="A22" s="89"/>
      <c r="B22" s="77"/>
      <c r="C22" s="77"/>
      <c r="D22" s="84"/>
      <c r="E22" s="84"/>
      <c r="F22" s="85"/>
      <c r="G22" s="85"/>
      <c r="H22" s="46"/>
      <c r="I22" s="46"/>
      <c r="J22" s="104"/>
    </row>
    <row r="23" spans="1:10" ht="12.75">
      <c r="A23" s="89" t="s">
        <v>125</v>
      </c>
      <c r="B23" s="77" t="s">
        <v>26</v>
      </c>
      <c r="C23" s="77"/>
      <c r="D23" s="86"/>
      <c r="E23" s="86"/>
      <c r="F23" s="86"/>
      <c r="G23" s="86"/>
      <c r="H23" s="47"/>
      <c r="I23" s="54"/>
      <c r="J23" s="105"/>
    </row>
    <row r="24" spans="1:10" ht="12.75">
      <c r="A24" s="89" t="s">
        <v>27</v>
      </c>
      <c r="B24" s="77" t="s">
        <v>26</v>
      </c>
      <c r="C24" s="77"/>
      <c r="D24" s="81"/>
      <c r="E24" s="81"/>
      <c r="F24" s="81"/>
      <c r="G24" s="81"/>
      <c r="H24" s="37"/>
      <c r="I24" s="37"/>
      <c r="J24" s="106"/>
    </row>
    <row r="25" spans="1:10" ht="38.25">
      <c r="A25" s="24" t="s">
        <v>28</v>
      </c>
      <c r="B25" s="77" t="s">
        <v>29</v>
      </c>
      <c r="C25" s="80" t="s">
        <v>126</v>
      </c>
      <c r="D25" s="87">
        <f>IF(D23&gt;0,(+D21-D19)/(D23/1000),"")</f>
      </c>
      <c r="E25" s="87">
        <f>IF(E23&gt;0,(+E21-E19)/(E23/1000),"")</f>
      </c>
      <c r="F25" s="87">
        <f>IF(F23&gt;0,(+F21-F19)/(F23/1000),"")</f>
      </c>
      <c r="G25" s="87">
        <f>IF(G23&gt;0,(+G21-G19)/(G23/1000),"")</f>
      </c>
      <c r="H25" s="9"/>
      <c r="I25" s="9"/>
      <c r="J25" s="107"/>
    </row>
    <row r="26" spans="1:10" ht="12.75">
      <c r="A26" s="24" t="s">
        <v>30</v>
      </c>
      <c r="B26" s="134" t="s">
        <v>127</v>
      </c>
      <c r="C26" s="134"/>
      <c r="D26" s="40">
        <v>5</v>
      </c>
      <c r="E26" s="40">
        <v>5</v>
      </c>
      <c r="F26" s="40">
        <v>5</v>
      </c>
      <c r="G26" s="40">
        <v>5</v>
      </c>
      <c r="H26" s="40"/>
      <c r="I26" s="53"/>
      <c r="J26" s="106"/>
    </row>
    <row r="27" spans="1:10" ht="25.5">
      <c r="A27" s="24" t="s">
        <v>31</v>
      </c>
      <c r="B27" s="77"/>
      <c r="C27" s="80" t="s">
        <v>128</v>
      </c>
      <c r="D27" s="5" t="e">
        <f>365/(D25+D26)</f>
        <v>#VALUE!</v>
      </c>
      <c r="E27" s="5" t="e">
        <f>365/(E25+E26)</f>
        <v>#VALUE!</v>
      </c>
      <c r="F27" s="5" t="e">
        <f>365/(F25+F26)</f>
        <v>#VALUE!</v>
      </c>
      <c r="G27" s="5" t="e">
        <f>365/(G25+G26)</f>
        <v>#VALUE!</v>
      </c>
      <c r="H27" s="5"/>
      <c r="I27" s="5"/>
      <c r="J27" s="106"/>
    </row>
    <row r="28" spans="1:10" ht="12.75">
      <c r="A28" s="24"/>
      <c r="B28" s="77"/>
      <c r="C28" s="77"/>
      <c r="D28" s="81"/>
      <c r="E28" s="81"/>
      <c r="F28" s="81"/>
      <c r="G28" s="81"/>
      <c r="H28" s="3"/>
      <c r="I28" s="3"/>
      <c r="J28" s="106"/>
    </row>
    <row r="29" spans="1:10" ht="12.75">
      <c r="A29" s="24" t="s">
        <v>32</v>
      </c>
      <c r="B29" s="77"/>
      <c r="C29" s="77"/>
      <c r="D29" s="88"/>
      <c r="E29" s="88"/>
      <c r="F29" s="88"/>
      <c r="G29" s="88"/>
      <c r="H29" s="48"/>
      <c r="I29" s="48"/>
      <c r="J29" s="108"/>
    </row>
    <row r="30" spans="1:10" ht="12.75">
      <c r="A30" s="24" t="s">
        <v>34</v>
      </c>
      <c r="B30" s="77" t="s">
        <v>33</v>
      </c>
      <c r="C30" s="77"/>
      <c r="D30" s="82"/>
      <c r="E30" s="82"/>
      <c r="F30" s="82"/>
      <c r="G30" s="82"/>
      <c r="H30" s="44"/>
      <c r="I30" s="44"/>
      <c r="J30" s="101"/>
    </row>
    <row r="31" spans="1:10" ht="25.5">
      <c r="A31" s="24" t="s">
        <v>35</v>
      </c>
      <c r="B31" s="77"/>
      <c r="C31" s="80" t="s">
        <v>90</v>
      </c>
      <c r="D31" s="9" t="e">
        <f>(+D35-D21)/(D29/1000)</f>
        <v>#DIV/0!</v>
      </c>
      <c r="E31" s="9" t="e">
        <f>(+E35-E21)/(E29/1000)</f>
        <v>#DIV/0!</v>
      </c>
      <c r="F31" s="9" t="e">
        <f>(+F35-F21)/(F29/1000)</f>
        <v>#DIV/0!</v>
      </c>
      <c r="G31" s="9" t="e">
        <f>(+G35-G21)/(G29/1000)</f>
        <v>#DIV/0!</v>
      </c>
      <c r="H31" s="9"/>
      <c r="I31" s="9"/>
      <c r="J31" s="99"/>
    </row>
    <row r="32" spans="1:10" ht="12.75">
      <c r="A32" s="24" t="s">
        <v>129</v>
      </c>
      <c r="B32" s="77"/>
      <c r="C32" s="77"/>
      <c r="D32" s="41" t="e">
        <f>ROUND((D31/0.92)-D31,0)</f>
        <v>#DIV/0!</v>
      </c>
      <c r="E32" s="41" t="e">
        <f>ROUND((E31/0.92)-E31,0)</f>
        <v>#DIV/0!</v>
      </c>
      <c r="F32" s="41" t="e">
        <f>ROUND((F31/0.92)-F31,0)</f>
        <v>#DIV/0!</v>
      </c>
      <c r="G32" s="41" t="e">
        <f>ROUND((G31/0.92)-G31,0)</f>
        <v>#DIV/0!</v>
      </c>
      <c r="H32" s="41"/>
      <c r="I32" s="41"/>
      <c r="J32" s="106"/>
    </row>
    <row r="33" spans="1:10" ht="12.75">
      <c r="A33" s="24" t="s">
        <v>36</v>
      </c>
      <c r="B33" s="77"/>
      <c r="C33" s="77"/>
      <c r="D33" s="5" t="e">
        <f>365/(D31+D32)</f>
        <v>#DIV/0!</v>
      </c>
      <c r="E33" s="5" t="e">
        <f>365/(E31+E32)</f>
        <v>#DIV/0!</v>
      </c>
      <c r="F33" s="5" t="e">
        <f>365/(F31+F32)</f>
        <v>#DIV/0!</v>
      </c>
      <c r="G33" s="5" t="e">
        <f>365/(G31+G32)</f>
        <v>#DIV/0!</v>
      </c>
      <c r="H33" s="5"/>
      <c r="I33" s="5"/>
      <c r="J33" s="99"/>
    </row>
    <row r="34" spans="4:10" ht="12.75">
      <c r="D34" s="90"/>
      <c r="E34" s="90"/>
      <c r="F34" s="90"/>
      <c r="G34" s="90"/>
      <c r="J34" s="99"/>
    </row>
    <row r="35" spans="1:10" ht="12.75">
      <c r="A35" s="24" t="s">
        <v>37</v>
      </c>
      <c r="B35" s="77"/>
      <c r="C35" s="77"/>
      <c r="D35" s="91"/>
      <c r="E35" s="91"/>
      <c r="F35" s="91"/>
      <c r="G35" s="91"/>
      <c r="H35" s="10"/>
      <c r="I35" s="19"/>
      <c r="J35" s="109"/>
    </row>
    <row r="36" spans="1:10" ht="12.75">
      <c r="A36" s="24" t="s">
        <v>41</v>
      </c>
      <c r="B36" s="77"/>
      <c r="C36" s="77"/>
      <c r="D36" s="93"/>
      <c r="E36" s="93"/>
      <c r="F36" s="93"/>
      <c r="G36" s="93"/>
      <c r="H36" s="49"/>
      <c r="I36" s="49"/>
      <c r="J36" s="110"/>
    </row>
    <row r="37" spans="1:10" ht="12.75">
      <c r="A37" s="24" t="s">
        <v>40</v>
      </c>
      <c r="B37" s="77"/>
      <c r="C37" s="77"/>
      <c r="D37" s="94"/>
      <c r="E37" s="91"/>
      <c r="F37" s="91"/>
      <c r="G37" s="91"/>
      <c r="H37" s="19"/>
      <c r="I37" s="19"/>
      <c r="J37" s="109"/>
    </row>
    <row r="38" spans="1:10" ht="12.75">
      <c r="A38" s="24" t="s">
        <v>39</v>
      </c>
      <c r="B38" s="77"/>
      <c r="C38" s="77"/>
      <c r="D38" s="95"/>
      <c r="E38" s="95"/>
      <c r="F38" s="95"/>
      <c r="G38" s="95"/>
      <c r="H38" s="20"/>
      <c r="I38" s="20"/>
      <c r="J38" s="111"/>
    </row>
    <row r="39" spans="1:10" ht="12.75">
      <c r="A39" s="24" t="s">
        <v>38</v>
      </c>
      <c r="B39" s="77"/>
      <c r="C39" s="77"/>
      <c r="D39" s="84"/>
      <c r="E39" s="84"/>
      <c r="F39" s="84"/>
      <c r="G39" s="84"/>
      <c r="H39" s="19"/>
      <c r="I39" s="19"/>
      <c r="J39" s="112"/>
    </row>
    <row r="40" spans="1:10" ht="12.75">
      <c r="A40" s="24"/>
      <c r="B40" s="77"/>
      <c r="C40" s="77"/>
      <c r="D40" s="84"/>
      <c r="E40" s="84"/>
      <c r="F40" s="84"/>
      <c r="G40" s="96"/>
      <c r="H40" s="50"/>
      <c r="I40" s="50"/>
      <c r="J40" s="112"/>
    </row>
    <row r="41" spans="1:10" ht="12.75">
      <c r="A41" s="24" t="s">
        <v>42</v>
      </c>
      <c r="B41" s="77"/>
      <c r="C41" s="77"/>
      <c r="D41" s="11" t="e">
        <f>D39/D35</f>
        <v>#DIV/0!</v>
      </c>
      <c r="E41" s="11" t="e">
        <f>E39/E35</f>
        <v>#DIV/0!</v>
      </c>
      <c r="F41" s="38" t="e">
        <f>F39/F35</f>
        <v>#DIV/0!</v>
      </c>
      <c r="G41" s="11" t="e">
        <f>G39/G35</f>
        <v>#DIV/0!</v>
      </c>
      <c r="H41" s="11"/>
      <c r="I41" s="11"/>
      <c r="J41" s="113"/>
    </row>
    <row r="42" spans="1:10" ht="12.75">
      <c r="A42" s="24" t="s">
        <v>43</v>
      </c>
      <c r="B42" s="77"/>
      <c r="C42" s="77"/>
      <c r="D42" s="11" t="e">
        <f>D37/D35</f>
        <v>#DIV/0!</v>
      </c>
      <c r="E42" s="11" t="e">
        <f>E37/E35</f>
        <v>#DIV/0!</v>
      </c>
      <c r="F42" s="11" t="e">
        <f>F37/F35</f>
        <v>#DIV/0!</v>
      </c>
      <c r="G42" s="11" t="e">
        <f>G37/G35</f>
        <v>#DIV/0!</v>
      </c>
      <c r="H42" s="11"/>
      <c r="I42" s="11"/>
      <c r="J42" s="113"/>
    </row>
    <row r="43" spans="1:10" ht="12.75">
      <c r="A43" s="24" t="s">
        <v>44</v>
      </c>
      <c r="B43" s="77"/>
      <c r="C43" s="77"/>
      <c r="D43" s="9" t="e">
        <f>IF(D41&gt;0,D11*D39,"")</f>
        <v>#DIV/0!</v>
      </c>
      <c r="E43" s="9" t="e">
        <f>IF(E41&gt;0,E11*E39,"")</f>
        <v>#DIV/0!</v>
      </c>
      <c r="F43" s="9" t="e">
        <f>IF(F41&gt;0,F11*F39,"")</f>
        <v>#DIV/0!</v>
      </c>
      <c r="G43" s="9" t="e">
        <f>IF(G41&gt;0,G11*G39,"")</f>
        <v>#DIV/0!</v>
      </c>
      <c r="H43" s="9"/>
      <c r="I43" s="9"/>
      <c r="J43" s="107"/>
    </row>
    <row r="44" spans="1:10" ht="12.75">
      <c r="A44" s="24" t="s">
        <v>46</v>
      </c>
      <c r="B44" s="77"/>
      <c r="C44" s="77"/>
      <c r="D44" s="98"/>
      <c r="E44" s="98"/>
      <c r="F44" s="98"/>
      <c r="G44" s="98"/>
      <c r="H44" s="12"/>
      <c r="I44" s="12"/>
      <c r="J44" s="114"/>
    </row>
    <row r="45" spans="1:10" ht="12.75">
      <c r="A45" s="24" t="s">
        <v>45</v>
      </c>
      <c r="B45" s="77"/>
      <c r="C45" s="77"/>
      <c r="D45" s="13">
        <f>IF(D44="na","na",D11*D39*D44)</f>
        <v>0</v>
      </c>
      <c r="E45" s="13">
        <f>IF(E44="na","na",E11*E39*E44)</f>
        <v>0</v>
      </c>
      <c r="F45" s="13">
        <f>IF(F44="na","na",F11*F39*F44)</f>
        <v>0</v>
      </c>
      <c r="G45" s="13">
        <f>IF(G44="na","na",G11*G39*G44)</f>
        <v>0</v>
      </c>
      <c r="H45" s="13"/>
      <c r="I45" s="13"/>
      <c r="J45" s="115"/>
    </row>
    <row r="46" spans="1:10" ht="12.75">
      <c r="A46" s="24"/>
      <c r="B46" s="77"/>
      <c r="C46" s="77"/>
      <c r="D46" s="122"/>
      <c r="E46" s="122"/>
      <c r="F46" s="122"/>
      <c r="G46" s="122"/>
      <c r="H46" s="13"/>
      <c r="I46" s="13"/>
      <c r="J46" s="115"/>
    </row>
    <row r="47" spans="1:10" ht="12.75">
      <c r="A47" s="26" t="s">
        <v>47</v>
      </c>
      <c r="B47" s="74"/>
      <c r="C47" s="74"/>
      <c r="D47" s="22">
        <v>2002</v>
      </c>
      <c r="E47" s="22">
        <v>2003</v>
      </c>
      <c r="F47" s="22">
        <v>2004</v>
      </c>
      <c r="G47" s="22">
        <v>2005</v>
      </c>
      <c r="H47" s="22"/>
      <c r="I47" s="22"/>
      <c r="J47" s="116"/>
    </row>
    <row r="48" spans="1:10" ht="12.75">
      <c r="A48" s="24" t="s">
        <v>48</v>
      </c>
      <c r="B48" s="77"/>
      <c r="C48" s="77"/>
      <c r="D48" s="82"/>
      <c r="E48" s="82"/>
      <c r="F48" s="82"/>
      <c r="G48" s="82"/>
      <c r="H48" s="44"/>
      <c r="I48" s="44"/>
      <c r="J48" s="101"/>
    </row>
    <row r="49" spans="1:10" ht="12.75">
      <c r="A49" s="24" t="s">
        <v>0</v>
      </c>
      <c r="B49" s="77"/>
      <c r="C49" s="77"/>
      <c r="D49" s="82"/>
      <c r="E49" s="82"/>
      <c r="F49" s="84"/>
      <c r="G49" s="84"/>
      <c r="H49" s="19"/>
      <c r="I49" s="19"/>
      <c r="J49" s="112"/>
    </row>
    <row r="50" spans="1:10" ht="12.75">
      <c r="A50" s="24" t="s">
        <v>91</v>
      </c>
      <c r="B50" s="77"/>
      <c r="C50" s="77"/>
      <c r="D50" s="14">
        <f>(D21-D19)*D24</f>
        <v>0</v>
      </c>
      <c r="E50" s="14">
        <f>(E21-E19)*E24</f>
        <v>0</v>
      </c>
      <c r="F50" s="14">
        <f>(F21-F19)*F24</f>
        <v>0</v>
      </c>
      <c r="G50" s="14">
        <f>(G21-G19)*G24</f>
        <v>0</v>
      </c>
      <c r="H50" s="14"/>
      <c r="I50" s="14"/>
      <c r="J50" s="117"/>
    </row>
    <row r="51" spans="1:10" ht="12.75">
      <c r="A51" s="24" t="s">
        <v>1</v>
      </c>
      <c r="B51" s="77"/>
      <c r="C51" s="77"/>
      <c r="D51" s="1"/>
      <c r="E51" s="1"/>
      <c r="F51" s="32"/>
      <c r="G51" s="32"/>
      <c r="H51" s="34"/>
      <c r="I51" s="34"/>
      <c r="J51" s="118"/>
    </row>
    <row r="52" spans="1:10" ht="12.75">
      <c r="A52" s="24" t="s">
        <v>92</v>
      </c>
      <c r="B52" s="77"/>
      <c r="C52" s="77"/>
      <c r="D52" s="14">
        <f>(D35-D21)*D30</f>
        <v>0</v>
      </c>
      <c r="E52" s="14">
        <f>(E35-E21)*E30</f>
        <v>0</v>
      </c>
      <c r="F52" s="14">
        <f>(F35-F21)*F30</f>
        <v>0</v>
      </c>
      <c r="G52" s="14">
        <f>(G35-G21)*G30</f>
        <v>0</v>
      </c>
      <c r="H52" s="14"/>
      <c r="I52" s="14"/>
      <c r="J52" s="117"/>
    </row>
    <row r="53" spans="1:10" ht="12.75">
      <c r="A53" s="24" t="s">
        <v>2</v>
      </c>
      <c r="B53" s="77"/>
      <c r="C53" s="77"/>
      <c r="D53" s="82"/>
      <c r="E53" s="82"/>
      <c r="F53" s="123"/>
      <c r="G53" s="123"/>
      <c r="H53" s="34"/>
      <c r="I53" s="34"/>
      <c r="J53" s="118"/>
    </row>
    <row r="54" spans="1:10" ht="12.75">
      <c r="A54" s="24" t="s">
        <v>49</v>
      </c>
      <c r="B54" s="77"/>
      <c r="C54" s="77" t="s">
        <v>130</v>
      </c>
      <c r="D54" s="82"/>
      <c r="E54" s="82"/>
      <c r="F54" s="82"/>
      <c r="G54" s="82"/>
      <c r="H54" s="44"/>
      <c r="I54" s="44"/>
      <c r="J54" s="101"/>
    </row>
    <row r="55" spans="1:10" ht="12.75">
      <c r="A55" s="24" t="s">
        <v>50</v>
      </c>
      <c r="B55" s="77"/>
      <c r="C55" s="77" t="s">
        <v>131</v>
      </c>
      <c r="D55" s="124"/>
      <c r="E55" s="124"/>
      <c r="F55" s="124"/>
      <c r="G55" s="124"/>
      <c r="H55" s="51"/>
      <c r="I55" s="51"/>
      <c r="J55" s="101"/>
    </row>
    <row r="56" spans="1:10" ht="12.75">
      <c r="A56" s="24"/>
      <c r="B56" s="77"/>
      <c r="C56" s="77"/>
      <c r="D56" s="124"/>
      <c r="E56" s="124"/>
      <c r="F56" s="82"/>
      <c r="G56" s="82"/>
      <c r="H56" s="1"/>
      <c r="I56" s="1"/>
      <c r="J56" s="101"/>
    </row>
    <row r="57" spans="1:10" ht="12.75">
      <c r="A57" s="27" t="s">
        <v>93</v>
      </c>
      <c r="B57" s="75"/>
      <c r="C57" s="75"/>
      <c r="D57" s="23">
        <v>2002</v>
      </c>
      <c r="E57" s="23">
        <v>2003</v>
      </c>
      <c r="F57" s="23">
        <v>2004</v>
      </c>
      <c r="G57" s="23">
        <v>2005</v>
      </c>
      <c r="H57" s="23"/>
      <c r="I57" s="23"/>
      <c r="J57" s="116"/>
    </row>
    <row r="58" spans="1:10" ht="12.75">
      <c r="A58" s="24" t="s">
        <v>94</v>
      </c>
      <c r="B58" s="77"/>
      <c r="C58" s="77" t="s">
        <v>55</v>
      </c>
      <c r="D58" s="125"/>
      <c r="E58" s="125"/>
      <c r="F58" s="125"/>
      <c r="G58" s="125"/>
      <c r="H58" s="6"/>
      <c r="I58" s="6"/>
      <c r="J58" s="119"/>
    </row>
    <row r="59" spans="1:10" ht="12.75">
      <c r="A59" s="24" t="s">
        <v>95</v>
      </c>
      <c r="B59" s="77"/>
      <c r="C59" s="77" t="s">
        <v>55</v>
      </c>
      <c r="D59" s="125"/>
      <c r="E59" s="125"/>
      <c r="F59" s="125"/>
      <c r="G59" s="125"/>
      <c r="H59" s="6"/>
      <c r="I59" s="6"/>
      <c r="J59" s="119"/>
    </row>
    <row r="60" spans="1:10" ht="12.75">
      <c r="A60" s="24" t="s">
        <v>96</v>
      </c>
      <c r="B60" s="77"/>
      <c r="C60" s="77" t="s">
        <v>55</v>
      </c>
      <c r="D60" s="125"/>
      <c r="E60" s="125"/>
      <c r="F60" s="125"/>
      <c r="G60" s="125"/>
      <c r="H60" s="6"/>
      <c r="I60" s="6"/>
      <c r="J60" s="119"/>
    </row>
    <row r="61" spans="1:10" ht="12.75">
      <c r="A61" s="24" t="s">
        <v>51</v>
      </c>
      <c r="B61" s="77"/>
      <c r="C61" s="77" t="s">
        <v>56</v>
      </c>
      <c r="D61" s="125"/>
      <c r="E61" s="125"/>
      <c r="F61" s="125"/>
      <c r="G61" s="125"/>
      <c r="H61" s="42"/>
      <c r="I61" s="42"/>
      <c r="J61" s="119"/>
    </row>
    <row r="62" spans="1:10" ht="12.75">
      <c r="A62" s="24" t="s">
        <v>52</v>
      </c>
      <c r="C62" s="77" t="s">
        <v>54</v>
      </c>
      <c r="D62" s="125"/>
      <c r="E62" s="125"/>
      <c r="F62" s="125"/>
      <c r="G62" s="125"/>
      <c r="H62" s="2"/>
      <c r="I62" s="2"/>
      <c r="J62" s="119"/>
    </row>
    <row r="63" spans="1:10" ht="12.75">
      <c r="A63" s="24" t="s">
        <v>53</v>
      </c>
      <c r="B63" s="77"/>
      <c r="C63" s="77" t="s">
        <v>54</v>
      </c>
      <c r="D63" s="125"/>
      <c r="E63" s="125"/>
      <c r="F63" s="125"/>
      <c r="G63" s="126"/>
      <c r="H63" s="42"/>
      <c r="I63" s="42"/>
      <c r="J63" s="119"/>
    </row>
    <row r="64" spans="1:10" ht="12.75">
      <c r="A64" s="24" t="s">
        <v>97</v>
      </c>
      <c r="B64" s="77"/>
      <c r="C64" s="77" t="s">
        <v>57</v>
      </c>
      <c r="D64" s="125"/>
      <c r="E64" s="125"/>
      <c r="F64" s="125"/>
      <c r="G64" s="125"/>
      <c r="H64" s="42"/>
      <c r="I64" s="42"/>
      <c r="J64" s="120"/>
    </row>
    <row r="65" spans="1:10" ht="12.75">
      <c r="A65" s="24" t="s">
        <v>58</v>
      </c>
      <c r="B65" s="77"/>
      <c r="C65" s="77" t="s">
        <v>57</v>
      </c>
      <c r="D65" s="125"/>
      <c r="E65" s="125"/>
      <c r="F65" s="125"/>
      <c r="G65" s="125"/>
      <c r="H65" s="42"/>
      <c r="I65" s="42"/>
      <c r="J65" s="119"/>
    </row>
    <row r="66" spans="1:10" ht="12.75">
      <c r="A66" s="24" t="s">
        <v>59</v>
      </c>
      <c r="B66" s="77"/>
      <c r="C66" s="77" t="s">
        <v>57</v>
      </c>
      <c r="D66" s="125"/>
      <c r="E66" s="125"/>
      <c r="F66" s="125"/>
      <c r="G66" s="125"/>
      <c r="H66" s="42"/>
      <c r="I66" s="42"/>
      <c r="J66" s="119"/>
    </row>
    <row r="67" spans="1:10" ht="12.75">
      <c r="A67" s="24" t="s">
        <v>60</v>
      </c>
      <c r="B67" s="77"/>
      <c r="C67" s="77"/>
      <c r="D67" s="125"/>
      <c r="E67" s="125"/>
      <c r="F67" s="125"/>
      <c r="G67" s="125"/>
      <c r="H67" s="17"/>
      <c r="I67" s="17"/>
      <c r="J67" s="119"/>
    </row>
    <row r="68" spans="1:10" ht="12.75">
      <c r="A68" s="24" t="s">
        <v>61</v>
      </c>
      <c r="B68" s="77"/>
      <c r="C68" s="77"/>
      <c r="D68" s="125"/>
      <c r="E68" s="125"/>
      <c r="F68" s="125"/>
      <c r="G68" s="125"/>
      <c r="H68" s="17"/>
      <c r="I68" s="17"/>
      <c r="J68" s="119"/>
    </row>
    <row r="69" spans="1:10" ht="12.75">
      <c r="A69" s="24" t="s">
        <v>62</v>
      </c>
      <c r="B69" s="77"/>
      <c r="C69" s="77"/>
      <c r="D69" s="125"/>
      <c r="E69" s="127">
        <f>IF(E67&gt;0,(E67-E68)*E18,"")</f>
      </c>
      <c r="F69" s="127">
        <f>IF(F67&gt;0,(F67-F68)*F18,"")</f>
      </c>
      <c r="G69" s="127">
        <f>IF(G67&gt;0,(G67-G68)*G18,"")</f>
      </c>
      <c r="H69" s="16"/>
      <c r="I69" s="16"/>
      <c r="J69" s="119"/>
    </row>
    <row r="70" spans="1:10" ht="12.75">
      <c r="A70" s="24" t="s">
        <v>63</v>
      </c>
      <c r="B70" s="77"/>
      <c r="C70" s="77" t="s">
        <v>64</v>
      </c>
      <c r="D70" s="125"/>
      <c r="E70" s="125"/>
      <c r="F70" s="125"/>
      <c r="G70" s="125"/>
      <c r="H70" s="17"/>
      <c r="I70" s="17"/>
      <c r="J70" s="119"/>
    </row>
    <row r="71" spans="1:10" ht="12.75">
      <c r="A71" s="24"/>
      <c r="B71" s="77"/>
      <c r="C71" s="77"/>
      <c r="D71" s="125"/>
      <c r="E71" s="125"/>
      <c r="F71" s="125"/>
      <c r="G71" s="125"/>
      <c r="H71" s="17"/>
      <c r="I71" s="17"/>
      <c r="J71" s="119"/>
    </row>
    <row r="72" spans="1:10" ht="38.25">
      <c r="A72" s="24" t="s">
        <v>65</v>
      </c>
      <c r="B72" s="77"/>
      <c r="C72" s="80" t="s">
        <v>67</v>
      </c>
      <c r="D72" s="128"/>
      <c r="E72" s="128"/>
      <c r="F72" s="128"/>
      <c r="G72" s="128"/>
      <c r="H72" s="52"/>
      <c r="I72" s="52"/>
      <c r="J72" s="105"/>
    </row>
    <row r="73" spans="1:10" ht="25.5">
      <c r="A73" s="24" t="s">
        <v>66</v>
      </c>
      <c r="B73" s="77"/>
      <c r="C73" s="80" t="s">
        <v>68</v>
      </c>
      <c r="D73" s="128"/>
      <c r="E73" s="128"/>
      <c r="F73" s="128"/>
      <c r="G73" s="128"/>
      <c r="H73" s="7"/>
      <c r="I73" s="7"/>
      <c r="J73" s="105"/>
    </row>
    <row r="74" spans="1:12" ht="25.5">
      <c r="A74" s="24" t="s">
        <v>69</v>
      </c>
      <c r="B74" s="77"/>
      <c r="C74" s="80" t="s">
        <v>71</v>
      </c>
      <c r="D74" s="82"/>
      <c r="E74" s="82"/>
      <c r="F74" s="82"/>
      <c r="G74" s="82"/>
      <c r="H74" s="44"/>
      <c r="I74" s="44"/>
      <c r="J74" s="105"/>
      <c r="K74" s="44"/>
      <c r="L74" s="44"/>
    </row>
    <row r="75" spans="1:14" ht="25.5">
      <c r="A75" s="24" t="s">
        <v>70</v>
      </c>
      <c r="B75" s="77"/>
      <c r="C75" s="80" t="s">
        <v>72</v>
      </c>
      <c r="D75" s="129"/>
      <c r="E75" s="129"/>
      <c r="F75" s="129"/>
      <c r="G75" s="129"/>
      <c r="H75" s="44"/>
      <c r="I75" s="44"/>
      <c r="J75" s="105"/>
      <c r="K75" s="44"/>
      <c r="L75" s="44"/>
      <c r="M75" s="44"/>
      <c r="N75" s="35"/>
    </row>
    <row r="76" spans="1:10" ht="12.75">
      <c r="A76" s="24"/>
      <c r="B76" s="77"/>
      <c r="C76" s="77"/>
      <c r="D76" s="82"/>
      <c r="E76" s="82"/>
      <c r="F76" s="82"/>
      <c r="G76" s="82"/>
      <c r="H76" s="36"/>
      <c r="I76" s="36"/>
      <c r="J76" s="121"/>
    </row>
    <row r="77" spans="1:10" ht="12.75">
      <c r="A77" s="24" t="s">
        <v>73</v>
      </c>
      <c r="B77" s="77"/>
      <c r="C77" s="77" t="s">
        <v>74</v>
      </c>
      <c r="D77" s="130"/>
      <c r="E77" s="130"/>
      <c r="F77" s="130"/>
      <c r="G77" s="130"/>
      <c r="H77" s="55"/>
      <c r="I77" s="56"/>
      <c r="J77" s="119"/>
    </row>
    <row r="78" spans="1:12" ht="12.75">
      <c r="A78" s="24" t="s">
        <v>76</v>
      </c>
      <c r="B78" s="77"/>
      <c r="C78" s="77" t="s">
        <v>74</v>
      </c>
      <c r="D78" s="125"/>
      <c r="E78" s="125"/>
      <c r="F78" s="125"/>
      <c r="G78" s="125"/>
      <c r="H78" s="42"/>
      <c r="I78" s="42"/>
      <c r="J78" s="119"/>
      <c r="K78" s="44"/>
      <c r="L78" s="44"/>
    </row>
    <row r="79" spans="1:14" ht="12.75">
      <c r="A79" s="24" t="s">
        <v>75</v>
      </c>
      <c r="B79" s="77"/>
      <c r="C79" s="77" t="s">
        <v>74</v>
      </c>
      <c r="D79" s="130"/>
      <c r="E79" s="130"/>
      <c r="F79" s="130"/>
      <c r="G79" s="130"/>
      <c r="H79" s="56"/>
      <c r="I79" s="56"/>
      <c r="J79" s="119"/>
      <c r="K79" s="44"/>
      <c r="L79" s="44"/>
      <c r="M79" s="44"/>
      <c r="N79" s="35"/>
    </row>
    <row r="80" spans="1:10" ht="12.75">
      <c r="A80" s="24" t="s">
        <v>77</v>
      </c>
      <c r="B80" s="77"/>
      <c r="C80" s="77"/>
      <c r="D80" s="125"/>
      <c r="E80" s="125"/>
      <c r="F80" s="125"/>
      <c r="G80" s="125"/>
      <c r="H80" s="42"/>
      <c r="I80" s="42"/>
      <c r="J80" s="119"/>
    </row>
    <row r="81" spans="1:10" ht="12.75">
      <c r="A81" s="24" t="s">
        <v>78</v>
      </c>
      <c r="B81" s="77"/>
      <c r="C81" s="77"/>
      <c r="D81" s="125"/>
      <c r="E81" s="125"/>
      <c r="F81" s="125"/>
      <c r="G81" s="125"/>
      <c r="H81" s="42"/>
      <c r="I81" s="42"/>
      <c r="J81" s="105"/>
    </row>
    <row r="82" spans="1:10" ht="12.75">
      <c r="A82" s="24" t="s">
        <v>79</v>
      </c>
      <c r="B82" s="77"/>
      <c r="C82" s="77"/>
      <c r="D82" s="125"/>
      <c r="E82" s="125"/>
      <c r="F82" s="125"/>
      <c r="G82" s="125"/>
      <c r="H82" s="2"/>
      <c r="I82" s="2"/>
      <c r="J82" s="119"/>
    </row>
    <row r="83" spans="1:10" ht="12.75">
      <c r="A83" s="24"/>
      <c r="B83" s="77"/>
      <c r="C83" s="77"/>
      <c r="D83" s="125"/>
      <c r="E83" s="125"/>
      <c r="F83" s="125"/>
      <c r="G83" s="125"/>
      <c r="H83" s="2"/>
      <c r="I83" s="2"/>
      <c r="J83" s="119"/>
    </row>
    <row r="84" spans="1:10" ht="12.75">
      <c r="A84" s="24" t="s">
        <v>83</v>
      </c>
      <c r="B84" s="77"/>
      <c r="C84" s="77"/>
      <c r="D84" s="82"/>
      <c r="E84" s="82"/>
      <c r="F84" s="125"/>
      <c r="G84" s="125"/>
      <c r="H84" s="15"/>
      <c r="I84" s="15"/>
      <c r="J84" s="105"/>
    </row>
    <row r="85" spans="1:10" ht="12.75">
      <c r="A85" s="24" t="s">
        <v>80</v>
      </c>
      <c r="B85" s="77"/>
      <c r="C85" s="77"/>
      <c r="D85" s="125"/>
      <c r="E85" s="125"/>
      <c r="F85" s="125"/>
      <c r="G85" s="125"/>
      <c r="H85" s="15"/>
      <c r="I85" s="15"/>
      <c r="J85" s="105"/>
    </row>
    <row r="86" spans="1:10" ht="12.75">
      <c r="A86" s="24" t="s">
        <v>81</v>
      </c>
      <c r="B86" s="77"/>
      <c r="C86" s="77"/>
      <c r="D86" s="125"/>
      <c r="E86" s="125"/>
      <c r="F86" s="125"/>
      <c r="G86" s="125"/>
      <c r="H86" s="17"/>
      <c r="I86" s="17"/>
      <c r="J86" s="106"/>
    </row>
    <row r="87" spans="1:10" ht="12.75">
      <c r="A87" s="24" t="s">
        <v>82</v>
      </c>
      <c r="B87" s="77"/>
      <c r="C87" s="77"/>
      <c r="D87" s="125"/>
      <c r="E87" s="125"/>
      <c r="F87" s="125"/>
      <c r="G87" s="125"/>
      <c r="H87" s="42"/>
      <c r="I87" s="42"/>
      <c r="J87" s="105"/>
    </row>
    <row r="88" spans="1:11" s="1" customFormat="1" ht="12.75">
      <c r="A88" s="1" t="s">
        <v>84</v>
      </c>
      <c r="B88" s="77"/>
      <c r="C88" s="77"/>
      <c r="D88" s="125"/>
      <c r="E88" s="125"/>
      <c r="F88" s="125"/>
      <c r="G88" s="125"/>
      <c r="H88" s="42"/>
      <c r="I88" s="42"/>
      <c r="J88" s="105"/>
      <c r="K88"/>
    </row>
    <row r="89" spans="2:10" s="1" customFormat="1" ht="12.75">
      <c r="B89" s="77"/>
      <c r="C89" s="77"/>
      <c r="D89" s="82"/>
      <c r="E89" s="82"/>
      <c r="F89" s="82"/>
      <c r="G89" s="82"/>
      <c r="H89" s="36"/>
      <c r="I89" s="36"/>
      <c r="J89" s="101"/>
    </row>
    <row r="90" spans="1:10" s="1" customFormat="1" ht="12.75">
      <c r="A90" s="1" t="s">
        <v>85</v>
      </c>
      <c r="B90" s="77"/>
      <c r="C90" s="77"/>
      <c r="D90" s="82"/>
      <c r="E90" s="129"/>
      <c r="F90" s="129"/>
      <c r="G90" s="129"/>
      <c r="H90" s="36"/>
      <c r="I90" s="36"/>
      <c r="J90" s="101"/>
    </row>
    <row r="91" spans="1:15" ht="12.75">
      <c r="A91" s="24" t="s">
        <v>86</v>
      </c>
      <c r="B91" s="77"/>
      <c r="C91" s="77"/>
      <c r="D91" s="131"/>
      <c r="E91" s="129"/>
      <c r="F91" s="129"/>
      <c r="G91" s="132"/>
      <c r="H91" s="43"/>
      <c r="I91" s="43"/>
      <c r="J91" s="101"/>
      <c r="K91" s="18"/>
      <c r="L91" s="18"/>
      <c r="M91" s="18"/>
      <c r="N91" s="18"/>
      <c r="O91" s="18"/>
    </row>
    <row r="92" spans="1:10" ht="12.75">
      <c r="A92" s="24" t="s">
        <v>99</v>
      </c>
      <c r="B92" s="77"/>
      <c r="C92" s="77"/>
      <c r="D92" s="125"/>
      <c r="E92" s="125"/>
      <c r="F92" s="125"/>
      <c r="G92" s="125"/>
      <c r="H92" s="42"/>
      <c r="I92" s="42"/>
      <c r="J92" s="105"/>
    </row>
    <row r="93" spans="1:10" ht="12.75">
      <c r="A93" s="24"/>
      <c r="B93" s="77"/>
      <c r="C93" s="77"/>
      <c r="D93" s="125"/>
      <c r="E93" s="125"/>
      <c r="F93" s="125"/>
      <c r="G93" s="125"/>
      <c r="H93" s="42"/>
      <c r="I93" s="42"/>
      <c r="J93" s="105"/>
    </row>
    <row r="94" spans="1:10" ht="12.75">
      <c r="A94" s="24" t="s">
        <v>87</v>
      </c>
      <c r="B94" s="77"/>
      <c r="C94" s="77"/>
      <c r="D94" s="125"/>
      <c r="E94" s="125"/>
      <c r="F94" s="125"/>
      <c r="G94" s="125"/>
      <c r="H94" s="42"/>
      <c r="I94" s="42"/>
      <c r="J94" s="119"/>
    </row>
    <row r="95" spans="1:10" ht="12.75">
      <c r="A95" s="24" t="s">
        <v>88</v>
      </c>
      <c r="B95" s="77"/>
      <c r="C95" s="77"/>
      <c r="D95" s="125"/>
      <c r="E95" s="125"/>
      <c r="F95" s="125"/>
      <c r="G95" s="125"/>
      <c r="H95" s="42"/>
      <c r="I95" s="42"/>
      <c r="J95" s="119"/>
    </row>
    <row r="96" spans="1:10" ht="12.75">
      <c r="A96" s="24" t="s">
        <v>89</v>
      </c>
      <c r="B96" s="77"/>
      <c r="C96" s="77"/>
      <c r="D96" s="125"/>
      <c r="E96" s="125"/>
      <c r="F96" s="125"/>
      <c r="G96" s="125"/>
      <c r="H96" s="42"/>
      <c r="I96" s="42"/>
      <c r="J96" s="119"/>
    </row>
    <row r="97" spans="1:10" ht="12.75">
      <c r="A97" s="24"/>
      <c r="B97" s="77"/>
      <c r="C97" s="77"/>
      <c r="D97" s="2"/>
      <c r="E97" s="2"/>
      <c r="F97" s="2"/>
      <c r="G97" s="2"/>
      <c r="H97" s="2"/>
      <c r="I97" s="2"/>
      <c r="J97" s="105"/>
    </row>
    <row r="98" spans="1:10" ht="12.75">
      <c r="A98" s="28" t="s">
        <v>121</v>
      </c>
      <c r="B98" s="76"/>
      <c r="C98" s="76"/>
      <c r="D98" s="4">
        <v>2002</v>
      </c>
      <c r="E98" s="4">
        <v>2003</v>
      </c>
      <c r="F98" s="4">
        <v>2004</v>
      </c>
      <c r="G98" s="4">
        <v>2005</v>
      </c>
      <c r="H98" s="4"/>
      <c r="I98" s="4"/>
      <c r="J98" s="116"/>
    </row>
    <row r="99" spans="1:10" ht="12.75">
      <c r="A99" s="24" t="s">
        <v>132</v>
      </c>
      <c r="B99" s="77"/>
      <c r="C99" s="77"/>
      <c r="D99" s="125"/>
      <c r="E99" s="125"/>
      <c r="F99" s="125"/>
      <c r="G99" s="125"/>
      <c r="H99" s="42"/>
      <c r="I99" s="42"/>
      <c r="J99" s="119"/>
    </row>
    <row r="100" spans="1:10" ht="12.75">
      <c r="A100" s="24" t="s">
        <v>133</v>
      </c>
      <c r="B100" s="77"/>
      <c r="C100" s="77"/>
      <c r="D100" s="125"/>
      <c r="E100" s="125"/>
      <c r="F100" s="125"/>
      <c r="G100" s="125"/>
      <c r="H100" s="42"/>
      <c r="I100" s="42"/>
      <c r="J100" s="119"/>
    </row>
    <row r="101" spans="1:10" ht="12.75">
      <c r="A101" s="24" t="s">
        <v>100</v>
      </c>
      <c r="B101" s="77"/>
      <c r="C101" s="77"/>
      <c r="D101" s="125"/>
      <c r="E101" s="125"/>
      <c r="F101" s="125"/>
      <c r="G101" s="125"/>
      <c r="H101" s="42"/>
      <c r="I101" s="42"/>
      <c r="J101" s="119"/>
    </row>
    <row r="102" ht="12.75">
      <c r="J102" s="101"/>
    </row>
    <row r="103" spans="1:10" ht="12.75">
      <c r="A103" s="29"/>
      <c r="B103" s="79"/>
      <c r="C103" s="79"/>
      <c r="D103" s="30"/>
      <c r="E103" s="30"/>
      <c r="F103" s="30"/>
      <c r="G103" s="30"/>
      <c r="H103" s="30"/>
      <c r="I103" s="30"/>
      <c r="J103" s="92"/>
    </row>
  </sheetData>
  <mergeCells count="4">
    <mergeCell ref="B12:C12"/>
    <mergeCell ref="B15:C15"/>
    <mergeCell ref="B16:C16"/>
    <mergeCell ref="B26:C26"/>
  </mergeCells>
  <printOptions gridLines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5.7109375" style="70" customWidth="1"/>
    <col min="2" max="2" width="16.57421875" style="70" customWidth="1"/>
    <col min="3" max="3" width="25.8515625" style="70" customWidth="1"/>
    <col min="4" max="4" width="106.8515625" style="70" customWidth="1"/>
    <col min="5" max="16384" width="9.140625" style="70" customWidth="1"/>
  </cols>
  <sheetData>
    <row r="1" s="58" customFormat="1" ht="18">
      <c r="A1" s="57"/>
    </row>
    <row r="2" s="58" customFormat="1" ht="18">
      <c r="A2" s="57"/>
    </row>
    <row r="3" spans="1:3" s="58" customFormat="1" ht="18.75">
      <c r="A3" s="59" t="s">
        <v>105</v>
      </c>
      <c r="B3" s="135"/>
      <c r="C3" s="136"/>
    </row>
    <row r="4" s="58" customFormat="1" ht="18">
      <c r="A4" s="57"/>
    </row>
    <row r="6" spans="1:4" s="33" customFormat="1" ht="46.5" customHeight="1">
      <c r="A6" s="60"/>
      <c r="B6" s="61" t="s">
        <v>98</v>
      </c>
      <c r="C6" s="62" t="s">
        <v>104</v>
      </c>
      <c r="D6" s="62" t="s">
        <v>106</v>
      </c>
    </row>
    <row r="7" spans="1:4" s="33" customFormat="1" ht="25.5" customHeight="1">
      <c r="A7" s="63" t="s">
        <v>103</v>
      </c>
      <c r="B7" s="61"/>
      <c r="C7" s="62"/>
      <c r="D7" s="62"/>
    </row>
    <row r="8" spans="1:4" s="68" customFormat="1" ht="28.5" customHeight="1">
      <c r="A8" s="64" t="s">
        <v>107</v>
      </c>
      <c r="B8" s="65"/>
      <c r="C8" s="66"/>
      <c r="D8" s="67"/>
    </row>
    <row r="9" spans="1:4" s="68" customFormat="1" ht="28.5" customHeight="1">
      <c r="A9" s="64" t="s">
        <v>117</v>
      </c>
      <c r="B9" s="65"/>
      <c r="C9" s="66"/>
      <c r="D9" s="67"/>
    </row>
    <row r="10" spans="1:4" s="68" customFormat="1" ht="28.5" customHeight="1">
      <c r="A10" s="64" t="s">
        <v>109</v>
      </c>
      <c r="B10" s="65"/>
      <c r="C10" s="66"/>
      <c r="D10" s="67"/>
    </row>
    <row r="11" spans="1:4" s="68" customFormat="1" ht="28.5" customHeight="1">
      <c r="A11" s="64" t="s">
        <v>110</v>
      </c>
      <c r="B11" s="65"/>
      <c r="C11" s="66"/>
      <c r="D11" s="67"/>
    </row>
    <row r="12" spans="1:4" s="68" customFormat="1" ht="28.5" customHeight="1">
      <c r="A12" s="64" t="s">
        <v>111</v>
      </c>
      <c r="B12" s="65"/>
      <c r="C12" s="66"/>
      <c r="D12" s="67"/>
    </row>
    <row r="13" spans="1:4" s="68" customFormat="1" ht="28.5" customHeight="1">
      <c r="A13" s="64" t="s">
        <v>112</v>
      </c>
      <c r="B13" s="65"/>
      <c r="C13" s="66"/>
      <c r="D13" s="67"/>
    </row>
    <row r="14" spans="1:4" s="68" customFormat="1" ht="28.5" customHeight="1">
      <c r="A14" s="64" t="s">
        <v>113</v>
      </c>
      <c r="B14" s="65"/>
      <c r="C14" s="66"/>
      <c r="D14" s="67"/>
    </row>
    <row r="15" spans="1:4" s="68" customFormat="1" ht="28.5" customHeight="1">
      <c r="A15" s="64" t="s">
        <v>114</v>
      </c>
      <c r="B15" s="66"/>
      <c r="C15" s="66"/>
      <c r="D15" s="67"/>
    </row>
    <row r="16" spans="1:4" s="68" customFormat="1" ht="28.5" customHeight="1">
      <c r="A16" s="64" t="s">
        <v>115</v>
      </c>
      <c r="B16" s="65"/>
      <c r="C16" s="66"/>
      <c r="D16" s="67"/>
    </row>
    <row r="17" spans="1:4" s="68" customFormat="1" ht="28.5" customHeight="1">
      <c r="A17" s="64" t="s">
        <v>116</v>
      </c>
      <c r="B17" s="66"/>
      <c r="C17" s="66"/>
      <c r="D17" s="67"/>
    </row>
    <row r="18" spans="1:4" s="68" customFormat="1" ht="28.5" customHeight="1">
      <c r="A18" s="64" t="s">
        <v>108</v>
      </c>
      <c r="B18" s="65"/>
      <c r="C18" s="66"/>
      <c r="D18" s="67"/>
    </row>
    <row r="19" spans="1:4" s="68" customFormat="1" ht="28.5" customHeight="1">
      <c r="A19" s="64" t="s">
        <v>118</v>
      </c>
      <c r="B19" s="66"/>
      <c r="C19" s="66"/>
      <c r="D19" s="67"/>
    </row>
    <row r="20" spans="1:3" s="68" customFormat="1" ht="28.5" customHeight="1">
      <c r="A20" s="64" t="s">
        <v>119</v>
      </c>
      <c r="B20" s="69"/>
      <c r="C20" s="66"/>
    </row>
    <row r="21" spans="1:4" s="33" customFormat="1" ht="25.5" customHeight="1">
      <c r="A21" s="63" t="s">
        <v>120</v>
      </c>
      <c r="B21" s="61"/>
      <c r="C21" s="62"/>
      <c r="D21" s="62"/>
    </row>
    <row r="24" ht="15">
      <c r="B24" s="71"/>
    </row>
  </sheetData>
  <mergeCells count="1">
    <mergeCell ref="B3:C3"/>
  </mergeCells>
  <printOptions/>
  <pageMargins left="0.75" right="0.75" top="1" bottom="1" header="0.5" footer="0.5"/>
  <pageSetup fitToHeight="1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Meat and Livestock</dc:creator>
  <cp:keywords/>
  <dc:description/>
  <cp:lastModifiedBy>Sramko</cp:lastModifiedBy>
  <cp:lastPrinted>2011-02-24T13:40:20Z</cp:lastPrinted>
  <dcterms:created xsi:type="dcterms:W3CDTF">2004-06-15T14:35:34Z</dcterms:created>
  <dcterms:modified xsi:type="dcterms:W3CDTF">2011-03-30T11:50:58Z</dcterms:modified>
  <cp:category/>
  <cp:version/>
  <cp:contentType/>
  <cp:contentStatus/>
</cp:coreProperties>
</file>